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Users\z.nuriev\Desktop\SASB\2025 SASB\Итог\шифр\"/>
    </mc:Choice>
  </mc:AlternateContent>
  <xr:revisionPtr revIDLastSave="0" documentId="8_{4C4908D0-CF53-4EAD-96C0-31BC54DC1744}" xr6:coauthVersionLast="47" xr6:coauthVersionMax="47" xr10:uidLastSave="{00000000-0000-0000-0000-000000000000}"/>
  <bookViews>
    <workbookView xWindow="-120" yWindow="-120" windowWidth="29040" windowHeight="15720" firstSheet="12" activeTab="15" xr2:uid="{00000000-000D-0000-FFFF-FFFF00000000}"/>
  </bookViews>
  <sheets>
    <sheet name="Тавсиф" sheetId="40" r:id="rId1"/>
    <sheet name="1) Иссиқхона газлари ташламалар" sheetId="16" r:id="rId2"/>
    <sheet name="2) Ҳаво сифати" sheetId="17" r:id="rId3"/>
    <sheet name="3) Сув ресурсларини бошқариш" sheetId="18" r:id="rId4"/>
    <sheet name="4) Биологик хилма-хилликка таъс" sheetId="19" r:id="rId5"/>
    <sheet name="5) Хавфсизлик, инсон ҳуқуқлари " sheetId="20" r:id="rId6"/>
    <sheet name="6) Жамиятлар билан ўзаро алоқа" sheetId="21" r:id="rId7"/>
    <sheet name="7) Меҳнатни муҳофаза қилиш ва х" sheetId="22" r:id="rId8"/>
    <sheet name="8) Захираларни баҳолаш ва капит" sheetId="23" r:id="rId9"/>
    <sheet name="9) Ишбилармонлик этикаси ва шаф" sheetId="24" r:id="rId10"/>
    <sheet name="10) Ҳуқуқий ва меъёрий муҳитни " sheetId="25" r:id="rId11"/>
    <sheet name="11) Критик ҳодисалар хавфини бо" sheetId="26" r:id="rId12"/>
    <sheet name="12) Хавфли материаллар ва чиқи " sheetId="37" r:id="rId13"/>
    <sheet name="13) Фаолият кўрсаткичлари" sheetId="27" r:id="rId14"/>
    <sheet name="14) Экологик жиҳатдан тозароқ  " sheetId="38" r:id="rId15"/>
    <sheet name="15) Нарх белгилашнинг тўғрилиги" sheetId="39" r:id="rId16"/>
  </sheets>
  <definedNames>
    <definedName name="_xlnm.Print_Area" localSheetId="13">'13) Фаолият кўрсаткичлари'!$A$1:$H$49</definedName>
    <definedName name="_xlnm.Print_Area" localSheetId="3">'3) Сув ресурсларини бошқариш'!$A$1:$H$14</definedName>
    <definedName name="_xlnm.Print_Area" localSheetId="7">'7) Меҳнатни муҳофаза қилиш ва х'!$A$1:$K$20</definedName>
    <definedName name="_xlnm.Print_Area" localSheetId="0">Тавсиф!$A$1:$D$22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39" l="1"/>
  <c r="E4" i="39" s="1"/>
  <c r="F4" i="38"/>
  <c r="E4" i="38"/>
  <c r="F15" i="27"/>
  <c r="E15" i="27"/>
  <c r="F4" i="27"/>
  <c r="E4" i="27"/>
  <c r="F4" i="37"/>
  <c r="E4" i="37"/>
  <c r="F4" i="26"/>
  <c r="E4" i="26"/>
  <c r="F4" i="25" l="1"/>
  <c r="E4" i="25" s="1"/>
  <c r="F4" i="24"/>
  <c r="E4" i="24" s="1"/>
  <c r="F4" i="23"/>
  <c r="E4" i="23" s="1"/>
  <c r="F14" i="22"/>
  <c r="E14" i="22"/>
  <c r="F4" i="21"/>
  <c r="E4" i="21"/>
  <c r="F4" i="20" l="1"/>
  <c r="E4" i="20" s="1"/>
  <c r="F4" i="19"/>
  <c r="E4" i="19"/>
  <c r="F4" i="18"/>
  <c r="E4" i="18" s="1"/>
  <c r="F12" i="17"/>
  <c r="E12" i="17"/>
  <c r="F4" i="17"/>
  <c r="E4" i="17" s="1"/>
  <c r="F15" i="16"/>
  <c r="E15" i="16" s="1"/>
  <c r="E9" i="18"/>
  <c r="F9" i="18"/>
  <c r="G5" i="17"/>
  <c r="G13" i="17"/>
  <c r="E5" i="17"/>
  <c r="E12" i="18" l="1"/>
  <c r="F12" i="18"/>
  <c r="F11" i="18"/>
  <c r="E11" i="18"/>
  <c r="F10" i="18"/>
  <c r="E10" i="18"/>
  <c r="G9" i="18"/>
  <c r="G10" i="18" s="1"/>
  <c r="G11" i="18"/>
  <c r="F13" i="17"/>
  <c r="E13" i="17"/>
  <c r="F5" i="17"/>
  <c r="F12" i="26"/>
  <c r="E12" i="26" s="1"/>
  <c r="F8" i="25"/>
  <c r="E8" i="25" s="1"/>
  <c r="F17" i="18"/>
  <c r="E17" i="18" s="1"/>
  <c r="F4" i="22"/>
  <c r="E4" i="22"/>
  <c r="G12" i="18" l="1"/>
  <c r="F4" i="16"/>
  <c r="E4" i="16" s="1"/>
</calcChain>
</file>

<file path=xl/sharedStrings.xml><?xml version="1.0" encoding="utf-8"?>
<sst xmlns="http://schemas.openxmlformats.org/spreadsheetml/2006/main" count="708" uniqueCount="282">
  <si>
    <t>Код</t>
  </si>
  <si>
    <t>Метрика</t>
  </si>
  <si>
    <t>Категория</t>
  </si>
  <si>
    <t>Единица измерения</t>
  </si>
  <si>
    <t>Источник информации</t>
  </si>
  <si>
    <t>Ответственный Исполнитель</t>
  </si>
  <si>
    <t xml:space="preserve">Срок предоставления </t>
  </si>
  <si>
    <t>Количественный</t>
  </si>
  <si>
    <t>Описание долгосрочной и краткосрочной стратегии/плана управления выбросами Охвата 1, а также описание целей по снижению выбросов, и анализ эффективности в достижении этих целей.</t>
  </si>
  <si>
    <t>Дискуссия/Анализ</t>
  </si>
  <si>
    <t xml:space="preserve"> Процент (%)</t>
  </si>
  <si>
    <t>EM-MM-140a.1</t>
  </si>
  <si>
    <t>(1) Общий объем изъятой воды</t>
  </si>
  <si>
    <t>Тысяча кубических метров (м³)</t>
  </si>
  <si>
    <t>процент из этого объема в регионах с высоким или чрезвычайно высоким базовым водным стрессом.</t>
  </si>
  <si>
    <t>(2) общий объем потребленной воды</t>
  </si>
  <si>
    <t>Количество</t>
  </si>
  <si>
    <t>EM-EP-110a.2</t>
  </si>
  <si>
    <t>EM-EP-140a.2</t>
  </si>
  <si>
    <t>EM-EP-140a.3</t>
  </si>
  <si>
    <t>EM-EP-140a.4</t>
  </si>
  <si>
    <t>Н/Д</t>
  </si>
  <si>
    <t>EM-EP-210a.1</t>
  </si>
  <si>
    <t>EM-EP-210a.2</t>
  </si>
  <si>
    <t>EM-EP-210a.3</t>
  </si>
  <si>
    <t>EM-EP-210b.1</t>
  </si>
  <si>
    <t>EM-EP-210b.2</t>
  </si>
  <si>
    <t>EM-EP-320a.1</t>
  </si>
  <si>
    <t>EM-EP-320a.2</t>
  </si>
  <si>
    <t>EM-EP-420a.1</t>
  </si>
  <si>
    <t>EM-EP-420a.2</t>
  </si>
  <si>
    <t>EM-EP-420a.3</t>
  </si>
  <si>
    <t>EM-EP-420a.4</t>
  </si>
  <si>
    <t>EM-EP-510a.1</t>
  </si>
  <si>
    <t>EM-EP-510a.2</t>
  </si>
  <si>
    <t xml:space="preserve"> Обсуждение позиции компании в отношении государственного регулирования и/или законодательных инициатив, касающихся экологических и социальных факторов, влияющих на отрасль</t>
  </si>
  <si>
    <t>EM-EP-530a.1</t>
  </si>
  <si>
    <t>EM-EP-540a.1</t>
  </si>
  <si>
    <t>EM-EP-540a.2</t>
  </si>
  <si>
    <t>EM-EP-000.A</t>
  </si>
  <si>
    <t>EM-EP-000.B</t>
  </si>
  <si>
    <t>EM-EP-000.C</t>
  </si>
  <si>
    <t>Refining &amp; Marketing</t>
  </si>
  <si>
    <t>Количество случаев несоблюдения компанией требований, связанных с разрешениями, стандартами и нормативами по качеству воды.</t>
  </si>
  <si>
    <t xml:space="preserve">Refining &amp; Marketing </t>
  </si>
  <si>
    <t>EM-RM-150a.1</t>
  </si>
  <si>
    <t>EM-RM-150a.2</t>
  </si>
  <si>
    <t>EM-RM-320a.1</t>
  </si>
  <si>
    <t>EM-RM-320a.2</t>
  </si>
  <si>
    <t>EM-RM-410a.2</t>
  </si>
  <si>
    <t>EM-RM-410a.3</t>
  </si>
  <si>
    <t>EM-RM-520a.1</t>
  </si>
  <si>
    <t>EM-RM-540a.1</t>
  </si>
  <si>
    <t>EM-RM-540a.2</t>
  </si>
  <si>
    <t>EM-RM-540a.3</t>
  </si>
  <si>
    <t>EM-RM-000.A</t>
  </si>
  <si>
    <t>EM-RM-000.B</t>
  </si>
  <si>
    <t>4) H₂S (сероводород)</t>
  </si>
  <si>
    <t xml:space="preserve">0,626 
			</t>
  </si>
  <si>
    <t>Департамент промышленной и экологической безопасности, охраны здоровья и безопасности труда</t>
  </si>
  <si>
    <t>Департамент внутреннего контроля по противодействию коррупции</t>
  </si>
  <si>
    <t>В компании проводится производственный контроль в области промышленной и экологической безопасности, направленный на выявление и снижение катастрофических и «хвостовых» рисков.
Взаимодействие с подрядными организациями осуществляется на основании Положения № 114 от 23.12.2019 года и Единая система управления промышленной безопасностью, охраной труда и экологии в АО «Узбекнефтегаз». Контроль осуществляется через 4-ступенчатый внутренний аудит и проверки служб ОТ и ПБ.</t>
  </si>
  <si>
    <t>Сайт UNG.uz</t>
  </si>
  <si>
    <t>Нуриев Зиёвуддин</t>
  </si>
  <si>
    <t>№</t>
  </si>
  <si>
    <t>Нефть</t>
  </si>
  <si>
    <t>Подземные резервуары для хранения опасных материалов и отходов на предприятиях отрасли не используется</t>
  </si>
  <si>
    <t>EM-EP-110a.1</t>
  </si>
  <si>
    <t>EM-EP-110a.3</t>
  </si>
  <si>
    <t>EM-EP-120a.1</t>
  </si>
  <si>
    <t>EM-EP-120a.2</t>
  </si>
  <si>
    <t>EM-EP-140a.1</t>
  </si>
  <si>
    <t>EM-EP-160a.1</t>
  </si>
  <si>
    <t>EM-EP-160a.2</t>
  </si>
  <si>
    <t>EM-EP-160a.3</t>
  </si>
  <si>
    <t>2 / (0,03)</t>
  </si>
  <si>
    <t>1 / (0,02)</t>
  </si>
  <si>
    <t>0 / 0</t>
  </si>
  <si>
    <t>3  / (0,053)</t>
  </si>
  <si>
    <t>17 786,60</t>
  </si>
  <si>
    <r>
      <rPr>
        <b/>
        <sz val="16"/>
        <color theme="1"/>
        <rFont val="Calibri"/>
        <family val="2"/>
        <charset val="204"/>
        <scheme val="minor"/>
      </rPr>
      <t>"Ўзбекнефтгаз" АЖ</t>
    </r>
    <r>
      <rPr>
        <b/>
        <sz val="13"/>
        <color theme="1"/>
        <rFont val="Calibri"/>
        <family val="2"/>
        <charset val="204"/>
        <scheme val="minor"/>
      </rPr>
      <t xml:space="preserve"> </t>
    </r>
    <r>
      <rPr>
        <sz val="13"/>
        <color theme="1"/>
        <rFont val="Calibri"/>
        <family val="2"/>
        <charset val="204"/>
        <scheme val="minor"/>
      </rPr>
      <t>(кейинги ўринларда - Компания) - Ўзбекистон Республикасининг энг йирик давлат компанияси, Ўзбекистон нефть-газ тармоғида етакчи ҳисобланади. Компания таркибига углеводородларни қазиб олишга ихтисослашган тўртта НГҚЧБ (Муборак, Шўртан, Газли ва Водий) ва Устюрт ГҚЧБ киради. "Ўзбекнефтгаз" АЖнинг тўртта таркибий бўлинмаси - "Шўртан газ-кимё мажмуаси" МЧЖ, "Бухоро нефтни қайта ишлаш заводи" МЧЖ, Муборак ГҚИЗ ва "Uzbekistan GTL" МЧЖ углеводородларни қайта ишлаш билан шуғулланади. "Ўзбекнефтгаз" АЖ вертикал интегратсиялашган нефть-газ компанияси бўлиб, унинг фаолияти қидирув ва қазиб олишдан тортиб, қайта ишлаш ва сотишгача бўлган тўлиқ ишлаб чиқариш циклини қамраб олади.Қидирув ва қазиб олиш сектори (Upstream) нефть, газ конденсати ва табиий газ қазиб олишни таъминловчи қазиб олиш бўлинмаларини (Муборак, Шўртан, Газли, Устюрт ва Водий НГҚЧБ) ўз ичига олади. Қайта ишлаш ва сотиш (Downstream) соҳасида асосий қайта ишлаш корхоналари - Муборак ГҚИЗ, Шўртан ГКМ, Бухоро НҚИЗ ва Uzbekistan GTL ёқилғи, суюлтирилган газ ва нефть-кимё маҳсулотларини ишлаб чиқаради. Тайёр маҳсулот 14 та нефть базаси орқали сотилади. 2024 йилда компания 62,90 минг тонна нефть, 25 237,90 млн м3 табиий газ, 1 195,50 минг тонна газ конденсати қазиб олди ва 606,10 минг тонна суюлтирилган газ ишлаб чиқарди. 2025 йилда ходимлар сони 33 314 кишини ташкил этди.</t>
    </r>
    <r>
      <rPr>
        <sz val="13"/>
        <rFont val="Calibri"/>
        <family val="2"/>
        <charset val="204"/>
        <scheme val="minor"/>
      </rPr>
      <t xml:space="preserve">
</t>
    </r>
    <r>
      <rPr>
        <sz val="13"/>
        <color theme="1"/>
        <rFont val="Calibri"/>
        <family val="2"/>
        <charset val="204"/>
        <scheme val="minor"/>
      </rPr>
      <t xml:space="preserve">
</t>
    </r>
    <r>
      <rPr>
        <b/>
        <sz val="13"/>
        <color theme="1"/>
        <rFont val="Calibri"/>
        <family val="2"/>
        <charset val="204"/>
        <scheme val="minor"/>
      </rPr>
      <t>Кузатув кенгаши:</t>
    </r>
    <r>
      <rPr>
        <sz val="13"/>
        <color theme="1"/>
        <rFont val="Calibri"/>
        <family val="2"/>
        <charset val="204"/>
        <scheme val="minor"/>
      </rPr>
      <t xml:space="preserve">
Компания икки босқичли корпоратив бошқарув тизими доирасида фаолият юритади. Кузатув кенгаши стратегик назоратни амалга оширади, ривожланишнинг асосий йўналишларини шакллантиради, шунингдек, барқарор ривожланиш ва иқлим масалаларини ўз ичига олган хавфларни бошқариш тизимининг самарадорлигини назорат қилади.
Кузатув кенгаши таркибига етти нафар аъзо, шу жумладан икки нафар мустақил аъзо киради. Кенгаш аъзолари молия, операциялар, нефть ва газ қидируви, ходимларни бошқариш соҳаларида профессионал тажрибага эга бўлиб, бу стратегик йўналишни шакллантиришга, шу жумладан ESG жиҳатларини бошқаришга ёрдам беради.
</t>
    </r>
    <r>
      <rPr>
        <b/>
        <sz val="13"/>
        <color theme="1"/>
        <rFont val="Calibri"/>
        <family val="2"/>
        <charset val="204"/>
        <scheme val="minor"/>
      </rPr>
      <t>Кузатув кенгашининг барқарор ривожланиш соҳасидаги асосий вазифаларига қуйидагилар киради:</t>
    </r>
    <r>
      <rPr>
        <sz val="13"/>
        <color theme="1"/>
        <rFont val="Calibri"/>
        <family val="2"/>
        <charset val="204"/>
        <scheme val="minor"/>
      </rPr>
      <t xml:space="preserve">
• барқарор ривожланиш масалаларини ўз ичига олган хавф ва имкониятларни бошқариш ёндашувларини тасдиқлаш;
• Бошқарувнинг ҳар чораклик ва йиллик ҳисоботларини, шу жумладан ESG йўналиши бўйича ҳисоботларни кўриб чиқиш;
• Хавфларни бошқариш қўмитасининг ҳар чораклик хатарлар бўйича ҳисоботларини кўриб чиқиш;
• Компаниянинг хавф даражасини ҳар йили кўриб чиқиш ва қайта кўриб чиқиш;
• иқлим ва ESG омилларини ҳисобга олган ҳолда бизнес-режа ва бюджетни тасдиқлаш.
</t>
    </r>
    <r>
      <rPr>
        <b/>
        <sz val="13"/>
        <color theme="1"/>
        <rFont val="Calibri"/>
        <family val="2"/>
        <charset val="204"/>
        <scheme val="minor"/>
      </rPr>
      <t>Қўмиталарнинг барқарор ривожланиш соҳасидаги функциялари:</t>
    </r>
    <r>
      <rPr>
        <sz val="13"/>
        <color theme="1"/>
        <rFont val="Calibri"/>
        <family val="2"/>
        <charset val="204"/>
        <scheme val="minor"/>
      </rPr>
      <t xml:space="preserve">
</t>
    </r>
    <r>
      <rPr>
        <b/>
        <sz val="13"/>
        <color theme="1"/>
        <rFont val="Calibri"/>
        <family val="2"/>
        <charset val="204"/>
        <scheme val="minor"/>
      </rPr>
      <t>Аудит қўмитаси:</t>
    </r>
    <r>
      <rPr>
        <sz val="13"/>
        <color theme="1"/>
        <rFont val="Calibri"/>
        <family val="2"/>
        <charset val="204"/>
        <scheme val="minor"/>
      </rPr>
      <t xml:space="preserve"> Ички назорат ва хавфларни бошқаришнинг ишончлилигини назорат қилиш; қоидабузарликлар тўғрисида хабардор қилиш тизимини мониторинг қилиш.
</t>
    </r>
    <r>
      <rPr>
        <b/>
        <sz val="13"/>
        <color theme="1"/>
        <rFont val="Calibri"/>
        <family val="2"/>
        <charset val="204"/>
        <scheme val="minor"/>
      </rPr>
      <t>Стратегия ва инвестициялар қўмитаси:</t>
    </r>
    <r>
      <rPr>
        <sz val="13"/>
        <color theme="1"/>
        <rFont val="Calibri"/>
        <family val="2"/>
        <charset val="204"/>
        <scheme val="minor"/>
      </rPr>
      <t xml:space="preserve"> Стратегик ташаббуслар ва инвестиция лойиҳаларининг ESG жиҳатларини кўриб чиқиш; иқлим ва ESG хатарларининг активлар қийматига таъсирини баҳолаш.
</t>
    </r>
    <r>
      <rPr>
        <b/>
        <sz val="13"/>
        <color theme="1"/>
        <rFont val="Calibri"/>
        <family val="2"/>
        <charset val="204"/>
        <scheme val="minor"/>
      </rPr>
      <t>Хавфларни бошқариш қўмитаси:</t>
    </r>
    <r>
      <rPr>
        <sz val="13"/>
        <color theme="1"/>
        <rFont val="Calibri"/>
        <family val="2"/>
        <charset val="204"/>
        <scheme val="minor"/>
      </rPr>
      <t xml:space="preserve"> Хавфлар бўйича чораклик ҳисоботларни, хавфлар матрицаси ва жадвалини кўриб чиқиш; хавфлар даражасини аниқлаш; стратегик ва ESG хавфларни баҳолаш.
</t>
    </r>
    <r>
      <rPr>
        <b/>
        <sz val="13"/>
        <color theme="1"/>
        <rFont val="Calibri"/>
        <family val="2"/>
        <charset val="204"/>
        <scheme val="minor"/>
      </rPr>
      <t xml:space="preserve">Номинациялар ва мукофотлар қўмитаси: </t>
    </r>
    <r>
      <rPr>
        <sz val="13"/>
        <color theme="1"/>
        <rFont val="Calibri"/>
        <family val="2"/>
        <charset val="204"/>
        <scheme val="minor"/>
      </rPr>
      <t>Кенгаш аъзоларининг зарур компетенцияларини, шу жумладан ESG соҳасида, таъминлаш; барқарор ривожланиш масалалари бўйича таълимни ташкил этиш.</t>
    </r>
    <r>
      <rPr>
        <b/>
        <sz val="13"/>
        <color theme="1"/>
        <rFont val="Calibri"/>
        <family val="2"/>
        <charset val="204"/>
        <scheme val="minor"/>
      </rPr>
      <t xml:space="preserve">
Коррупцияга қарши курашиш ва ахлоқ қўмитаси:</t>
    </r>
    <r>
      <rPr>
        <sz val="13"/>
        <color theme="1"/>
        <rFont val="Calibri"/>
        <family val="2"/>
        <charset val="204"/>
        <scheme val="minor"/>
      </rPr>
      <t xml:space="preserve"> Ишбилармонлик этикаси нормаларига риоя этиш, коррупцияга қарши курашиш ва манфаатлар тўқнашуви масалаларини кўриб чиқиш.
</t>
    </r>
    <r>
      <rPr>
        <b/>
        <sz val="13"/>
        <color theme="1"/>
        <rFont val="Calibri"/>
        <family val="2"/>
        <charset val="204"/>
        <scheme val="minor"/>
      </rPr>
      <t xml:space="preserve">Бошқарув кенгаши
</t>
    </r>
    <r>
      <rPr>
        <sz val="13"/>
        <color theme="1"/>
        <rFont val="Calibri"/>
        <family val="2"/>
        <charset val="204"/>
        <scheme val="minor"/>
      </rPr>
      <t>Бошқарув Компаниянинг узоқ муддатли (5 йилдан ортиқ) стратегиясини, шунингдек, қисқа ва ўрта муддатли бизнес-режаларини ишлаб чиқиш учун жавобгардир. Бошқарув тегишли тартиб-қоидалар, асосий хавф кўрсаткичлари ("KRI"), бағрикенглик даражалари ва хавфларни бошқариш стратегиясини ўз ичига олган хавфларни бошқариш ёндашувини тасдиқлайди.</t>
    </r>
    <r>
      <rPr>
        <b/>
        <sz val="13"/>
        <color theme="1"/>
        <rFont val="Calibri"/>
        <family val="2"/>
        <charset val="204"/>
        <scheme val="minor"/>
      </rPr>
      <t xml:space="preserve">
Бошқарув аъзоларининг ESG /барқарор ривожланиш соҳасидаги масъулияти
Бошқарув раиси:</t>
    </r>
    <r>
      <rPr>
        <sz val="13"/>
        <color theme="1"/>
        <rFont val="Calibri"/>
        <family val="2"/>
        <charset val="204"/>
        <scheme val="minor"/>
      </rPr>
      <t xml:space="preserve"> Компаниянинг барқарор ривожланишини умумий назорат қилиш; ESG стратегиясини тасдиқлаш; шаффофлик ва маълумотларни ошкор этишни таъминлаш; манфаатдор томонлар билан ҳамкорлик қилиш; қонунчиликка риоя этилишини назорат қилиш.
</t>
    </r>
    <r>
      <rPr>
        <b/>
        <sz val="13"/>
        <color theme="1"/>
        <rFont val="Calibri"/>
        <family val="2"/>
        <charset val="204"/>
        <scheme val="minor"/>
      </rPr>
      <t xml:space="preserve">Бошқарув раисининг молия, трансформация ва хусусийлаштириш бўйича биринчи ўринбосари: </t>
    </r>
    <r>
      <rPr>
        <sz val="13"/>
        <color theme="1"/>
        <rFont val="Calibri"/>
        <family val="2"/>
        <charset val="204"/>
        <scheme val="minor"/>
      </rPr>
      <t xml:space="preserve">ESG бўлими куратори; ESGни молиявий бошқарув ва трансформацияга интеграция қилиш; номолиявий ҳисоботларни назорат қилиш; барқарор молиялаштиришни жалб қилиш; ESG рейтингларини бошқариш.
</t>
    </r>
    <r>
      <rPr>
        <b/>
        <sz val="13"/>
        <color theme="1"/>
        <rFont val="Calibri"/>
        <family val="2"/>
        <charset val="204"/>
        <scheme val="minor"/>
      </rPr>
      <t xml:space="preserve">Бошқарув раисининг маҳаллийлаштириш, саноатда кооперация алоқаларини кенгайтириш ва ахборот технологиялари бўйича ўринбосари: </t>
    </r>
    <r>
      <rPr>
        <sz val="13"/>
        <color theme="1"/>
        <rFont val="Calibri"/>
        <family val="2"/>
        <charset val="204"/>
        <scheme val="minor"/>
      </rPr>
      <t>Маҳаллийлаштириш ва барқарор таъминот занжирларини ривожлантириш; масъулиятли харид тамойилларини жорий этиш; маҳаллий етказиб берувчиларни қўллаб-қувватлаш; ESG жараёнларини рақамлаштириш; операцион самарадорликни ошириш.</t>
    </r>
    <r>
      <rPr>
        <b/>
        <sz val="13"/>
        <color theme="1"/>
        <rFont val="Calibri"/>
        <family val="2"/>
        <charset val="204"/>
        <scheme val="minor"/>
      </rPr>
      <t xml:space="preserve">
Бошқарув раисининг қазиб олиш ва бурғулаш бўйича ўринбосари:</t>
    </r>
    <r>
      <rPr>
        <sz val="13"/>
        <color theme="1"/>
        <rFont val="Calibri"/>
        <family val="2"/>
        <charset val="204"/>
        <scheme val="minor"/>
      </rPr>
      <t xml:space="preserve"> Саноат ва ишлаб чиқариш хавфсизлигини таъминлаш; меҳнатни муҳофаза қилиш; қазиб олишда экологик хавфларни камайтириш; табиий ресурслардан оқилона фойдаланиш; чиқиндиларни ва атроф-муҳитга таъсирни камайтириш.</t>
    </r>
    <r>
      <rPr>
        <b/>
        <sz val="13"/>
        <color theme="1"/>
        <rFont val="Calibri"/>
        <family val="2"/>
        <charset val="204"/>
        <scheme val="minor"/>
      </rPr>
      <t xml:space="preserve">
Бошқарув раисининг қайта ишлаш бўйича ўринбосари:</t>
    </r>
    <r>
      <rPr>
        <sz val="13"/>
        <color theme="1"/>
        <rFont val="Calibri"/>
        <family val="2"/>
        <charset val="204"/>
        <scheme val="minor"/>
      </rPr>
      <t xml:space="preserve"> Қайта ишлаш активларининг экологик хавфсизлиги; чиқиндилар ва чиқиндиларни камайтириш; энергия самарадорлиги; экологик стандартларга риоя қилиш; саноат ва ёнғин хавфсизлиги.
</t>
    </r>
    <r>
      <rPr>
        <b/>
        <sz val="13"/>
        <color theme="1"/>
        <rFont val="Calibri"/>
        <family val="2"/>
        <charset val="204"/>
        <scheme val="minor"/>
      </rPr>
      <t xml:space="preserve">Бошқарув раисининг инвестициялар, қурилиш ва транспорт бўйича ўринбосари: </t>
    </r>
    <r>
      <rPr>
        <sz val="13"/>
        <color theme="1"/>
        <rFont val="Calibri"/>
        <family val="2"/>
        <charset val="204"/>
        <scheme val="minor"/>
      </rPr>
      <t>Инвестиция лойиҳаларига ESG тамойилларини жорий этиш; барқарор қурилиш; пудратчиларга қўйиладиган экологик ва ижтимоий талаблар; транспорт ва логистика хавфсизлиги; ресурслар ва материаллардан самарали фойдаланиш.</t>
    </r>
    <r>
      <rPr>
        <b/>
        <sz val="13"/>
        <color theme="1"/>
        <rFont val="Calibri"/>
        <family val="2"/>
        <charset val="204"/>
        <scheme val="minor"/>
      </rPr>
      <t xml:space="preserve">
Бошқарув раисининг комплаенс ва коррупцияга қарши ички назорат бўйича ўринбосари: </t>
    </r>
    <r>
      <rPr>
        <sz val="13"/>
        <color theme="1"/>
        <rFont val="Calibri"/>
        <family val="2"/>
        <charset val="204"/>
        <scheme val="minor"/>
      </rPr>
      <t>Ишбилармонлик этикаси ва мувофиқликни таъминлаш; коррупцияга қарши курашиш; номувофиқлик хавфини бошқариш; ички сиёсат ва тартиб-қоидаларга риоя этилишини назорат қилиш; манфаатдор томонларнинг ҳуқуқларини ҳимоя қилиш; ҳалоллик маданиятини ривожлантириш.</t>
    </r>
    <r>
      <rPr>
        <b/>
        <sz val="13"/>
        <color theme="1"/>
        <rFont val="Calibri"/>
        <family val="2"/>
        <charset val="204"/>
        <scheme val="minor"/>
      </rPr>
      <t xml:space="preserve">
Бош геолог:</t>
    </r>
    <r>
      <rPr>
        <sz val="13"/>
        <color theme="1"/>
        <rFont val="Calibri"/>
        <family val="2"/>
        <charset val="204"/>
        <scheme val="minor"/>
      </rPr>
      <t xml:space="preserve"> Минерал-хомашё ресурсларидан оқилона ва самарали фойдаланиш; геологик ва экологик хавфларни камайтириш; захираларни баҳолашнинг ишончлилигини таъминлаш; геология-қидирув ишларига экологик жиҳатдан масъулиятли ёндашувларни жорий этиш.
</t>
    </r>
    <r>
      <rPr>
        <b/>
        <sz val="13"/>
        <color theme="1"/>
        <rFont val="Calibri"/>
        <family val="2"/>
        <charset val="204"/>
        <scheme val="minor"/>
      </rPr>
      <t>"Ўзбекнефтгаз" АЖнинг 2020-2030 йилларга мўлжалланган стратегияси барқарор ривожланиш соҳасидаги қуйидаги устувор йўналишларни ўз ичига олади:</t>
    </r>
    <r>
      <rPr>
        <sz val="13"/>
        <color theme="1"/>
        <rFont val="Calibri"/>
        <family val="2"/>
        <charset val="204"/>
        <scheme val="minor"/>
      </rPr>
      <t xml:space="preserve">
• ишлаб чиқариш жараёнларининг энергия самарадорлигини ошириш;
• ишлаб чиқариш ва инфратузилмани модернизация қилиш ва кенгайтириш;
• қайта тикланадиган энергия манбаларини жадал интеграция қилиш;
• қўшимча қийматга эътибор қаратган ҳолда углеводородларни қайта ишлашни чуқурлаштириш;
• корпоратив бошқарув ва шаффофликни мустаҳкамлаш;
• узоқ муддатли хорижий инвестицияларни, шу жумладан "ESG" лойиҳаларига жалб этиш.
Ушбу ҳисоботни тайёрлашда SASB Exploration &amp; Production (қазиб олиш ва қидирув) ҳамда Refining &amp; Маркетинг (қайта ишлаш ва сотиш) стандартлари қўлланилган бўлиб, бу компаниянинг углеводород хомашёсини қазиб олишдан тортиб уни қайта ишлаш ва сотишгача бўлган тўлиқ ишлаб чиқариш циклини қамраб олган фаолиятининг кенг қамровли хусусиятини акс эттиради.
Ҳисобот чегаралари компаниянинг операцион бўлинмаларини қамраб олади: 5 та қазиб олиш бошқармаси, 4 та қайта ишлаш заводи ва 14 та нефть базаси. Барча киритилган юридик шахслар ва активлар компаниянинг операцион назорати остида бўлиб, консолидациялашган ҳисоботнинг ягона периметрини ташкил этади.
Ҳисобот даври уч йилни қамраб олади: 2023, 2024 ва 2025 йиллар, бу эса ўрта муддатли истиқболда барқарор ривожланиш кўрсаткичлари динамикасини таҳлил қилиш имконини беради.</t>
    </r>
  </si>
  <si>
    <t>1-жадвал. Молиявий ҳисобот доирасидаги активлар</t>
  </si>
  <si>
    <t>Бўғин</t>
  </si>
  <si>
    <t>Асосий активлар/бўлинмалар</t>
  </si>
  <si>
    <t>Молиявий ҳисобот</t>
  </si>
  <si>
    <t>Углеводородларни қазиб олиш (Exploration &amp; Production)</t>
  </si>
  <si>
    <t>Қайта ишлаш ва сотиш (Refining &amp; Marketing)</t>
  </si>
  <si>
    <t>Муборак НГҚЧБ</t>
  </si>
  <si>
    <t>консолидациялашган молиявий ҳисобот доирасида ("Ўзбекнефтгаз" АЖ)</t>
  </si>
  <si>
    <t>Шуртан НГҚЧБ</t>
  </si>
  <si>
    <t>Газли НГҚЧБ</t>
  </si>
  <si>
    <t>Водий НГҚЧБ</t>
  </si>
  <si>
    <t>Устюрт ГҚЧБ</t>
  </si>
  <si>
    <t>Мубарек ГҚИЗ</t>
  </si>
  <si>
    <t>консолидациялашган молиявий ҳисобот доирасида (100% "Ўзбекнефтгаз" АЖнинг қуйи корхоналарига тегишли)</t>
  </si>
  <si>
    <t>"Шўртан газ-кимё мажмуаси" МЧЖ</t>
  </si>
  <si>
    <t>"Бухоро нефтни қайта ишлаш заводи" МЧЖ</t>
  </si>
  <si>
    <t>"Uzbekistan GTL" МЧЖ</t>
  </si>
  <si>
    <t>14 та нефть базаси (Қарши, Андижон, Бухоро ва б.)</t>
  </si>
  <si>
    <t>Мавзу: Иссиқхона газлари ташламалари</t>
  </si>
  <si>
    <t xml:space="preserve">Exploration &amp; Production (қазиб олиш ва қидириш) </t>
  </si>
  <si>
    <t>Кўрсаткич</t>
  </si>
  <si>
    <t>Тоифа</t>
  </si>
  <si>
    <t>Ўлчов бирлиги</t>
  </si>
  <si>
    <t>Изоҳлар</t>
  </si>
  <si>
    <t>Умумий глобал эмиссиялар Scope 1</t>
  </si>
  <si>
    <t>метан улуши (%)</t>
  </si>
  <si>
    <t>чиқиндиларни чеклаш бўйича тартибга солинадиган чиқиндиларнинг улуши (%).</t>
  </si>
  <si>
    <t>Қуйидаги манбалардан Scope 1 глобал ялпи эмиссиялари:
1) углеводородларни машъалаларда ёқиш (flared hydrocarbons),
2) бошқа ёниш манбалари (other combustion),
3) технологик чиқиндилар (жараён чиқиндилари),
4) шамоллатиш ёки атмосферага оқизиш орқали бошқа чиқиндилар (other vented emissions),
5) уюшмаган оқиб чиқишлар (fugitive emissions).</t>
  </si>
  <si>
    <t>Стационар ёниш:</t>
  </si>
  <si>
    <t>Мобил ёқиш:</t>
  </si>
  <si>
    <t>Фугитив ташламалар</t>
  </si>
  <si>
    <t>1-қамровнинг узоқ ва қисқа муддатли эмиссияни бошқариш стратегияси/режасининг тавсифи, шунингдек, эмиссияларни камайтириш мақсадларининг тавсифи ва ушбу мақсадларга эришиш самарадорлигини таҳлил қилиш.</t>
  </si>
  <si>
    <t>Refining &amp; Marketing (қайта ишлаш ва сотиш)</t>
  </si>
  <si>
    <t>Миқдорий</t>
  </si>
  <si>
    <t>Муҳокама/Таҳлил</t>
  </si>
  <si>
    <t>Тонна (т) CO₂-e</t>
  </si>
  <si>
    <t>Фоиз (%).</t>
  </si>
  <si>
    <t>Йўқ</t>
  </si>
  <si>
    <t>Иссиқхона газлари чиқиндиларини ҳисоблаш GHG Protocol, ISO 14064-1 методологияси, жумладан GHG Protocol Corporate Accounting and Reporting Standard, шунингдек, Scope 1 ва Scope 2 тоифалари бўйича қўлланмалар, шунингдек NGH 39.0-140:2012 талабларига мувофиқ амалга оширилди. Нефть-газ қазиб чиқариш ва нефть-газни қайта ишлаш корхоналари учун атмосферага ифлослантирувчи моддалар ташламаларини ҳисоблаш услубияти</t>
  </si>
  <si>
    <t>Стационар ёқиш: ташкилотнинг стационар ускуналарида ёқилғини ёқиш,
масалан, қозонлар, печлар, горелкалар, турбиналар, иситгичлар, чиқинди ёқиш печлари, двигателлар, машъалалар ва бошқалар.</t>
  </si>
  <si>
    <t>Мобил ёқиш: ташкилот назорати остидаги мобил транспорт воситалари (автомобиллар, юк машиналари, автобуслар, поездлар ва бошқалар) билан ёқилғини ёқиш;</t>
  </si>
  <si>
    <t>Фугитив чиқиндилар: сизиб чиқиш каби мақсадли ва тасодифий ташламалар
ускуналардан, шу жумладан совутиш ускуналаридан, туташмалардан, қистирмалардан сизиб чиқишлардан, шунингдек оқова сувларни тозалашдан, карьерлардан,
газни қайта ишлаш корхоналари ва ҳ.к.</t>
  </si>
  <si>
    <t>Маълумот Scope 1 эмиссияларини бошқариш бўйича қисқа муддатли ва узоқ муддатли чора-тадбирларнинг сифатли тавсифини, шунингдек уларни камайтириш мақсадларини ўз ичига олади. Амалга ошириш самарадорлигини баҳолаш эмиссия кўрсаткичларининг ички мониторинги, энергия самарадорлигини ошириш ва углерод сиғимини камайтириш бўйича корпоратив дастурларнинг динамикаси ва бажарилишини таҳлил қилиш асосида амалга оширилади.</t>
  </si>
  <si>
    <t xml:space="preserve">"Ўзбекнефтгаз" АЖнинг атроф-муҳитни муҳофаза қилиш соҳасидаги устувор йўналишларидан бири ўрта ва узоқ муддатли истиқболда энергия сарфини камайтириш ва ишлаб чиқаришнинг энергия самарадорлигини ошириш орқали иссиқхона газлари (ИГ) чиқиндиларини камайтиришдир. "Иқлим ўзгариши ва унинг оқибатларига қарши курашиш бўйича шошилинч чоралар кўриш" деб номланган 13-БРМга эришиш мажбурияти доирасида Компания 2030 йилгача иссиқхона газларининг бевосита ва билвосита чиқиндиларини (GGP методологиясига кўра Scope I ва Scope II) 25 фоизга қисқартириш ва 2050 йилгача углерод изини тўлиқ йўқ қилиш мақсадларини белгилади.
Иссиқхона газлари чиқиндиларини ва атроф-муҳитга тушадиган юкни камайтириш мақсадига эришиш қуйидаги техник тадбирларни амалга оширишни назарда тутади:
1) Углеводород хомашёсини қазиб олиш тизимига иқтисодий жиҳатдан рентабелли ва энергия самарадор технологияларни жорий этиш. Бунга, бир томондан, хорижий компаниялар билан қўшма корхоналар ташкил этиш ёки уларнинг ўз тажрибаси ва янги технологияларини олиб келадиган маҳсулот тақсимоти тўғрисидаги битим (МТБ) лойиҳаларида иштирок этиши орқали, бошқа томондан эса, ўз илмий ютуқлари технологияларини такомиллаштиришга ҳисса қўшиш орқали эришилади;
2) Газни чуқур қайта ишлаш технологияларини жорий этиш ва
юқори ликвидли газ-кимё маҳсулотлари;
3) Муқобил турлардан фойдаланиш
ёқилғи ва энергия манбалари.
</t>
  </si>
  <si>
    <t>Иссиқхона газлари чиқиндиларини ҳисоблаш GHG Protocol, ISO 14064-1 методологияси, жумладан GHG Protocol Corporate Accounting and Reporting Standard, шунингдек, Scope 1 ва Scope 2 тоифалари бўйича қўлланмалар, шунингдек, NGH 39.0-140:2012 талабларига мувофиқ амалга оширилди.
Нефть ва газ саноати учун SASB стандартлари (SASB EM-EP ва EМ-RМ) кўрсаткичларни инглиз-америка амалиёти бирликларида (баррель, BOE, MMBtu, Mcf ва бошқалар) очиб беришни назарда тутади. Мазкур компания Ўзбекистон Республикаси ҳудудида фаолият юритади, бироқ амалдаги қонунчиликда ушбу бирликларни расмий ҳисоботларда қўллаш назарда тутилмаган. Норматив ҳужжатларга мувофиқ, барча кўрсаткичлар Ўзбекистон Республикаси қонунчилигида белгиланган бирликларда очиб берилган.</t>
  </si>
  <si>
    <t>Мавзу: Ҳаво сифати</t>
  </si>
  <si>
    <t>Қуйидаги ифлослантирувчи моддаларнинг атмосферага ташланиши:</t>
  </si>
  <si>
    <r>
      <t>1) NOx (азот оксидлари)</t>
    </r>
    <r>
      <rPr>
        <i/>
        <sz val="11"/>
        <color theme="1"/>
        <rFont val="Calibri"/>
        <family val="2"/>
        <charset val="204"/>
        <scheme val="minor"/>
      </rPr>
      <t xml:space="preserve"> (N₂O дан ташқари),</t>
    </r>
  </si>
  <si>
    <t>2) SOx (олтингугурт оксиди)</t>
  </si>
  <si>
    <t>3) учувчи органик бирикмалар(VOC)</t>
  </si>
  <si>
    <t>4) қаттиқ муаллақ заррачалар (PM10)</t>
  </si>
  <si>
    <t>Тонна (т)</t>
  </si>
  <si>
    <t>Нефть-газ саноати учун SASB стандартлари (SASB EM-EP ва EМ-RМ) кўрсаткичларни инглиз-америка амалиёти бирликларида (баррель, BOE, MMBtu, Mcf ва бошқалар) очиб беришни назарда тутади. Мазкур компания Ўзбекистон Республикаси ҳудудида фаолият юритади, бироқ амалдаги қонунчиликда ушбу бирликларни расмий ҳисоботларда қўллаш назарда тутилмаган. Норматив ҳужжатларга мувофиқ, барча кўрсаткичлар Ўзбекистон Республикаси қонунчилигида белгиланган бирликларда очиб берилган.</t>
  </si>
  <si>
    <t>3) қаттиқ муаллақ заррачалар (PM10)</t>
  </si>
  <si>
    <t>5) учувчи органик бирикмалар(VOC)</t>
  </si>
  <si>
    <t>Аҳоли зич жойлашган ёки аҳоли зич жойлашган ҳудудлардаги нефтни қайта ишлаш заводлари сони.</t>
  </si>
  <si>
    <t>Мавзу: Сув ресурсларини бошқариш</t>
  </si>
  <si>
    <t>(1) Олинган сувнинг умумий ҳажми</t>
  </si>
  <si>
    <t>юқори ёки ўта юқори базавий сув стрессига эга ҳудудларда ушбу ҳажмнинг фоизи.</t>
  </si>
  <si>
    <t>(2) истеъмол қилинган сувнинг умумий ҳажми</t>
  </si>
  <si>
    <t>Қазиб олинган ва қайтарилган сув ҳажми; улуши:</t>
  </si>
  <si>
    <t>(1) улоқтирилган</t>
  </si>
  <si>
    <t>(2) қайта ҳайдалган</t>
  </si>
  <si>
    <t>(3) такроран фойдаланилган</t>
  </si>
  <si>
    <t>Қатламни гидроёриш амалга оширилган қудуқлар улуши бўлиб, улар бўйича гидроёриш суюқлигида ишлатилган барча кимёвий моддалар тўғрисидаги маълумотлар оммавий равишда ошкор этилган.</t>
  </si>
  <si>
    <t>Ер ости ёки ер усти сувларининг сифати бошланғич (базавий) ҳолатга нисбатан ёмонлашган қатламнинг гидравлик ёрилиш участкалари улуши.
Ер ости ва ер усти сувлари сифатини бошқариш бўйича сиёсатингиз ва амалиётингизни ёритиб беринг.</t>
  </si>
  <si>
    <t>Минг куб метр (м³)</t>
  </si>
  <si>
    <t>Фоиз (%)</t>
  </si>
  <si>
    <t>"Ўзбекнефтгаз" АЖ объектларида сув олиш ер усти (дарёлар, сув омборлари, каналлар), ер ости (артезиан қудуқлари) манбаларидан амалга оширилади. Сўнгги уч йил давомида ер усти сув ресурслари асосий сув олиш манбаи бўлиб қолмоқда.
Ер ости:
645,601 минг м3 2025 йил
Ер усти суви (техник сув):
22 637,1 минг м3 2023 йил
18 597,9 минг м3 2024 йил
18 798,2 минг м3 2025 йил</t>
  </si>
  <si>
    <t>2023-2025 йиллардаги умумий сув истеъмоли кўрсаткичи компаниянинг операцион фаолиятида истеъмол қилинган сув ҳажмини акс эттиради. 2023 йилда бу кўрсаткич 22 637,1 минг куб метрни, 2024 йилда 18 597,9 минг куб метрни, 2025 йилда эса 14 200,2 минг куб метрни ташкил этган.
2025 йил учун маълумотлар ҳисобот даврида жорий этилган сув истеъмолини ҳисобга олишнинг янгиланган методологиясини қўллаган ҳолда ҳисоблаб чиқилган. Кўрсаткичнинг аниқлиги ва ишончлилигини ошириш мақсадида методология қайта кўриб чиқилди: ҳисобга олиш чегаралари, маълумотлар манбалари ва ҳисоблаш тартиби аниқлаштирилди. Натижада, 2025 йил кўрсаткичи компаниянинг ҳақиқий сув истеъмолини янада тўғри ва репрезентатив акс эттиради.
Методологиянинг ўзгариши муносабати билан, 2025 йил кўрсаткичини олдинги давр маълумотлари билан тўғридан-тўғри таққослаш ушбу услубий фарқни ҳисобга олган ҳолда амалга оширилиши лозим. Компания келгуси ҳисобот даврларида янгиланган методологияни доимий равишда қўллашни режалаштирмоқда, бу эса 2025 йилдан бошлаб маълумотларнинг қиёсийлигини таъминлайди.</t>
  </si>
  <si>
    <t>Оқова сувларни оқизиш:
2023 йил - 7006,196 минг м3
2024 йил - 6478,951 минг м3
2025 йил - 5243,5716 минг м3
Ҳайдалган сув (кўмиш):
2023 йил - 1341,157 минг м3
2024 йил - 1486,6518 минг м3
2025 йил - 1018,204 минг м3
Кўкдумалоқ конидаги қудуқларда қатлам босимини сақлаб туриш учун қайта ишлатилган сув:
2023 йил - 9 минг м3
2024 йил - 9,4 минг м3
2025 йил - 9,3 минг м3</t>
  </si>
  <si>
    <t>Мавзу:Биологик хилма-хилликка таъсир</t>
  </si>
  <si>
    <t>Фаол объектлар учун атроф-муҳитни бошқариш сиёсати ва амалиётининг тавсифи</t>
  </si>
  <si>
    <t>(1) Углеводородлар оқиб тушишининг сони ва (2) умумий ҳажми,</t>
  </si>
  <si>
    <t>(3) Арктикадаги ҳажм,</t>
  </si>
  <si>
    <t>(4) ESI рейтинги 8-10 бўлган қирғоқларга таъсир қилган ҳажм,</t>
  </si>
  <si>
    <t xml:space="preserve">  ва (5) йиғилган / йўқ қилинган ҳажм.</t>
  </si>
  <si>
    <t>Йўқолиб кетиш хавфи остидаги турларнинг муҳофаза мақоми ёки яшаш муҳитига эга бўлган ҳудудларда ёки уларнинг яқинида жойлашган (1) тасдиқланган ва (2) эҳтимолий захираларнинг улуши (%):</t>
  </si>
  <si>
    <t>Аниқланган захиралар</t>
  </si>
  <si>
    <t>Эҳтимолий захиралар</t>
  </si>
  <si>
    <t>Йўк</t>
  </si>
  <si>
    <t>Минг тонна / миллион куб метр (м³)</t>
  </si>
  <si>
    <t>Компаниянинг ҳаётий фаолияти геологик қидирув ва конларни баҳолашдан тортиб бурғилаш, участкани ўзлаштириш, углеводород хомашёсини қазиб олиш ва қайта ишлаш, маҳсулотни сотиш, шунингдек, объектлардан фойдаланишни якунлаш, ҳудудларни рекултиватсия қилиш ва тиклашгача бўлган босқичларнинг тўлиқ мажмуасини ўз ичига олади. Ушбу босқичларнинг ҳар бирида Компания атроф-муҳитга таъсирни минималлаштиришга интилади ва ишлаб чиқариш жараёнининг барча босқичларида экологик масъулиятли бошқарувни таъминлаган ҳолда табиий ресурсларни ҳимоя қилиш ва сақлаш чораларини тизимли равишда жорий этади.
Биологик хилма-хилликни сақлаш бўйича чора-тадбирларни амалга оширишда Компания Ўзбекистон Республикасининг амалдаги экология қонунчилигига ва қуйидаги ички меъёрий ҳужжатларга амал қилади:
- "Экологик экспертиза, атроф-муҳитга таъсирни баҳолаш ва стратегик экологик баҳолаш тўғрисида"ги Қонун (ЎРҚ-1036, 2025-й.);
- ВМнинг 541-сонли қарори (Атроф-муҳитга таъсирни баҳолаш, 2020 й.);
- 484-сонли қарор билан тасдиқланган Биологик хилма-хилликни сақлаш стратегияси (2019-2028 йй.);
-Президентнинг "Яшил макон" лойиҳаси тўғрисидаги ПФ-199-сон қарори (2023 й.);
-290-сонли қарори (2014 йил) - деградацияга учраган ерларни қайта тиклаш тўғрисида;
-Ўзбекистон Республикасининг Ер кодекси (86-88-моддалар).
"Ўзбекнефтгаз" АЖ миллий стратегиялар ва давлат дастурларига асосланган биохилма-хиллик ва рекултиватсия бўйича ўз режаларини амалга оширмоқда. Хусусан, режалар қуйидагиларга қаратилган:
-2019-2028 йилларга мўлжалланган биологик хилма-хилликни сақлаш стратегияси;
-Атроф-муҳитга таъсирни баҳолашни ўтказиш нормативлари ва тартиби (Атроф-муҳитга таъсирни баҳолаш);
-Бузилган ерларни рекултиватсия қилиш бўйича қонунчилик талаблари
Атроф-муҳитни муҳофаза қилиш тадбирлари ишлаб чиқариш циклининг барча босқичларини қамраб олади:
-Конларни қидириш ва ўзлаштириш - экологик экспертиза билан атроф-муҳитга таъсирни баҳолашни (АТБ) ўтказиш;
-Углеводородларни қазиб олиш - экотизимларга таъсирни камайтириш, ташламалар ва оқоваларни назорат қилиш;
-Объектларни фойдаланишдан чиқариш – ерларни рекултиватсия қилиш ва ўсимлик қопламини тиклаш.
"Ўзбекнефтгаз" АЖ мамлакатнинг саноат ҳудудларида яшил майдонларни кўпайтириш ва экологик вазиятни яхшилашга қаратилган "Яшил макон" миллий лойиҳасини фаол қўллаб-қувватламоқда. Компания томонидан агроучасткалар ташкил этиш, ҳудудларни кўкаламзорлаштириш, яшил майдонларни парваришлаш, шунингдек, боғлар ва питомниклар ташкил этиш бўйича кенг кўламли ишлар олиб борилмоқда.
Дастур доирасида 388,5 минг туп мевали ва манзарали дарахт кўчатлари экилди.
2025 йилда ерларнинг рекултиватсияси 208,05 гектарни ташкил этди.
Сувдан оқилона фойдаланиш мақсадида 2025 йилда 113,7 гектар майдонга томчилатиб суғориш тизими ўрнатилди.
Қўлланиладиган экологик назорат чоралари ер усти ишлаб чиқариш объектлари ҳаёт циклининг барча босқичларини қамраб олади. Экологик бошқарув ва биологик хилма-хилликни сақлаш соҳасидаги сиёсат ва тартиблар Компаниянинг барча бўлинмалари даражасида амал қилади.
IFC PS6 стандартига мос келадиган алоҳида экологик сиёсат ажратиб кўрсатилмаган. IFC (2012) халқаро стандартларига тўғридан-тўғри мувофиқлик аниқланмаган, бироқ PS1 (Атроф-муҳитга таъсирни баҳолаш) ва PS6 (биохилма-хиллик, рекултиватсия, кўкаламзорлаштириш) талаблари билан қисман мослик кузатилади. Экологик бошқарув ва биохилма-хилликни сақлаш тадбирларини амалга ошириш
Компаниянинг барча ишлаб чиқариш майдонларида.</t>
  </si>
  <si>
    <t xml:space="preserve">Ер усти объектларида ва "Ўзбекнефтгаз" АЖнинг барча фаолиятида углеводородларнинг тўкилиши кузатилмаяпти.
"Ўзбекнефтгаз" АЖ фаолияти Арктика минтақасида олиб борилмайди. "Ўзбекнефтгаз" АЖ фаолияти фақат ер усти объектларида амалга оширилгани сабабли Арктикада тўкилишлар йўқ (0 баррель).
Қирғоқ ёки денгиз операциялари йўқ. Атроф-муҳитга сезгир қирғоқ чизиқларига таъсир кўрсатган тўкилишлар йўқ (0 баррель)
</t>
  </si>
  <si>
    <t>Муҳофаза қилинадиган ҳудудлар яқинидаги ҳудудларда ёки йўқолиб бораётган ҳайвон ва ўсимлик турларининг яшаш муҳитида жойлашган тасдиқланган ва тахминий захиралар мавжуд эмас.</t>
  </si>
  <si>
    <t>Мавзу: Хавфсизлик, инсон ҳуқуқлари ва маҳаллий халқлар ҳуқуқлари</t>
  </si>
  <si>
    <t xml:space="preserve">Exploration &amp; Production  (қазиб олиш ва қидириш) </t>
  </si>
  <si>
    <t>Зиддиятли ҳудудларда ёки уларнинг яқинида жойлашган тасдиқланган захираларнинг улуши (%) (1).</t>
  </si>
  <si>
    <t>Можароли ҳудудларда ёки уларнинг яқинида жойлашган эҳтимолий захираларнинг улуши (%) (2).</t>
  </si>
  <si>
    <t>Туб аҳоли ерларида ёки уларнинг яқинида жойлашган тасдиқланган захираларнинг улуши (%) (1).</t>
  </si>
  <si>
    <t>Маҳаллий халқлар ерларида ёки уларнинг яқинида жойлашган эҳтимолий захираларнинг улуши (%) (2).</t>
  </si>
  <si>
    <t>Инсон ҳуқуқлари, туб аҳоли ҳуқуқлари ва можароли ҳудудлардаги фаолият бўйича ўзаро ҳамкорлик жараёнлари ва лозим даражадаги текширув амалиётларини тавсифлаш.</t>
  </si>
  <si>
    <t xml:space="preserve"> Фоиз (%)</t>
  </si>
  <si>
    <t>2023-2025 йилларгача бўлган даврда қўшни можароли ҳудудларда жойлашган захиралар улуши бўйича шартнома мавжуд эмас.</t>
  </si>
  <si>
    <t>Ўзбекистон Республикасида халқаро-ҳуқуқий маънода юридик жиҳатдан мустаҳкамланган "маҳаллий халқлар" тоифаси мавжуд эмас, шунингдек, маҳаллий халқларнинг расман тан олинган ҳудудлари ажратиб кўрсатилмаган. Шу сабабли, бундай ҳудудларда жойлашган тасдиқланган захиралар улушини тўғридан-тўғри ҳисоблашнинг имкони йўқ. Шунга кўра, Ўзбекистон учун классик indengenous-framework кўрсаткич қўлланилмайди.</t>
  </si>
  <si>
    <r>
      <t xml:space="preserve">"Ўзбекнефтгаз" АЖ қуролли можаролар ҳудудларида фаолият юритмайди. Жамиятнинг барча операциялари фақат барқарор ва тинч давлат бўлган Ўзбекистон Республикаси ҳудудида амалга оширилади. Шу сабабли, қуролли можаролар ҳудудларида ишлаш учун махсус амалиётлар ва тартиб-қоидаларни ишлаб чиқиш Жамият учун долзарб эмас ва унинг ички меъёрий ҳужжатларида назарда тутилмаган.
Ўзбекистон Республикасида халқаро-ҳуқуқий маънода юридик жиҳатдан мустаҳкамланган "маҳаллий халқлар" тоифаси мавжуд эмас, шунингдек, маҳаллий халқларнинг расман тан олинган ҳудудлари ажратиб кўрсатилмаган. Шу сабабли, бундай ҳудудларда жойлашган тасдиқланган захиралар улушини тўғридан-тўғри ҳисоблашнинг имкони йўқ. Шунга кўра, Ўзбекистон учун классик indigenous-frameworkдаги кўрсаткич қўлланилмайди.
"Ўзбекнефтгаз" АЖда корпоратив бошқарувнинг қуйидаги механизмлари амал қилади:
Одоб-ахлоқ комиссияси — Кодекс бузилишларини кўриб чиқади, ходимлар ва котибдан хабарларни қабул қилади.
Ходимларни бошқариш департаменти ҳамда Молиявий ва мувофиқлик назорати департаменти Кодексни амалга ошириш, ҳисобга олиш ва ижросини назорат қилиш учун масъулдир.
Коррупцияга қарши комплаенс тизими — коррупцияга қарши курашиш бўйича превентив ва назорат тадбирларини ўз ичига олади.
Мажбурий ўқитиш - ходимлар ишбилармонлик одоб-ахлоқ қоидалари бўйича ўқитилишади; раҳбарлар қўл остидагиларни ўқитишни таъминлашлари шарт.
Раҳбарларнинг шахсий жавобгарлиги - ҳар бир раҳбар қўл остидагилар Кодексга риоя қилмагани учун жавобгар бўлади.
Қоидабузарликлар ҳақида маълумот бериш йўллари - ишонч телефони, электрон почта, Телеграм-бот, сайтдаги шакл ва бошқалар
</t>
    </r>
    <r>
      <rPr>
        <b/>
        <sz val="11"/>
        <color theme="1"/>
        <rFont val="Calibri"/>
        <family val="2"/>
        <charset val="204"/>
        <scheme val="minor"/>
      </rPr>
      <t>"Ўзбекнефтгаз" АЖ инсон ҳуқуқлари соҳасидаги due diligence тизимини қуйидаги тартиб-қоидалар ва амалиётлар асосида йўлга қўяди:</t>
    </r>
    <r>
      <rPr>
        <sz val="11"/>
        <color theme="1"/>
        <rFont val="Calibri"/>
        <family val="2"/>
        <scheme val="minor"/>
      </rPr>
      <t xml:space="preserve">
Норматив асос. Сиёсат БМТнинг бизнес ва инсон ҳуқуқлари бўйича йўриқномалари, ХМТнинг меҳнат соҳасидаги асосий тамойиллар ва ҳуқуқлар тўғрисидаги декларацияси, БМТнинг Глобал шартномаси, БМТнинг туб халқлар ҳуқуқлари тўғрисидаги декларацияси ҳамда Ўзбекистон Республикаси Конституциясига мувофиқ ишлаб чиқилган.
Хавфларни баҳолаш. Жамият инсон ҳуқуқларига риоя этилиши билан боғлиқ асосий хавф-хатарларни таҳлил қилади, шунингдек, фаолиятни амалга оширишда инсон ҳуқуқларига риоя этилишини мунтазам баҳолайди ва аниқланган қоидабузарликларни бартараф этади.
Профилактик назорат. Қабул қилинаётган қарорларнинг қонунийлиги белгиланган самарали бошқарув тартиб-қоидалари орқали текширилади. Эҳтимолий ҳуқуқбузарликларнинг олдини олиш мақсадида мунтазам мониторинг олиб борилмоқда, шунингдек, инсон ҳуқуқлари соҳасидаги миллий қонунчилик ва халқаро стандартлардаги ўзгаришлар кузатиб борилмоқда.Ўзаро таъсир занжирининг қамрови. Сиёсат тамойиллари ходимлар, контрагентлар (етказиб берувчилар ва пудратчилар), мавжуд бўлган ҳудудлардаги маҳаллий аҳоли, шунингдек, Жамият фаолияти таъсир кўрсатадиган бошқа шахслар ва шахслар гуруҳларига татбиқ этилади. Жамият контрагентларнинг ишончлилигини, шу жумладан коррупция хавф-хатарларини олдиндан текширади. Ходимлар ҳамкорларни ишбилармонлик этикаси ва коррупцияга қарши курашиш стандартлари ҳақида хабардор қилишлари шарт.
Жамият коррупция ёки бошқа ноқонуний фаолият билан шуғулланувчи ҳамкорлар билан ҳамкорлик қилишдан бош тортишга ҳақли.
Ҳамкорларга бериладиган ишбилармонлик совғалари ва меҳмондўстлик белгилари алоҳида локал ҳужжатлар билан тартибга солинади.
Grievance механизми. Инсон ҳуқуқлари бузилиши тўғрисидаги мурожаатларни қабул қилиш учун "Ишонч телефони" фаолият юритмоқда; барча мурожаатлар ўз вақтида ва холисона кўриб чиқилмоқда. Барча манфаатдор томонлар ишонч телефонига мурожаат қилиш имконияти ҳақида хабардор қилинади.
Манфаатдор томонларни жалб қилиш. Манфаатдор томонлар билан доимий мулоқот олиб борилади; уларнинг инсон ҳуқуқларини ҳимоя қилиш бўйича фикрлари ва сиёсатни такомиллаштириш бўйича таклифлари инобатга олинади. Қоидабузарликларни баҳолаш ва бартараф этишда манфаатдор томонлар билан ҳамкорлик амалга оширилади.
Таълим. Ходимларга инсон ҳуқуқларига риоя қилиш тамойиллари ўргатилади. Сиёсат барча манфаатдор томонларга, шу жумладан контрагентларга етказилади.
Ҳокимият органлари билан ўзаро ҳамкорлик. Инсон ҳуқуқларига риоя этиш масалалари бўйича давлат ва ҳуқуқни муҳофаза қилувчи органлар билан ҳамкорлик амалга оширилмоқда.
Ҳисобот. Инсон ҳуқуқларига риоя этилиши бўйича тегишли маълумотлар барқарор ривожланиш тўғрисидаги йиллик ҳисоботда эълон қилинади. Сиёсат халқаро стандартларга мувофиқлигини таъминлаш учун вақти-вақти билан қайта кўриб чиқилади.
</t>
    </r>
    <r>
      <rPr>
        <sz val="11"/>
        <color theme="1"/>
        <rFont val="Calibri"/>
        <family val="2"/>
        <charset val="204"/>
        <scheme val="minor"/>
      </rPr>
      <t>Лойиҳани амалга оширишнинг барча босқичларида (бошланишидан олдин, амалга ошириш жараёнида ва якунлангандан кейин) қўлланиладиган эҳтиёткорлик жараёнлари (due diligence).
Лойиҳани амалга ошириш бошланишидан олдин "Ўзбекнефтгаз" АЖ салоҳиятли инвестиция объектларининг ишончлилигини, ишбилармонлик обрўсини, шунингдек, бенефициарларнинг коррупцияга оид ҳуқуқбузарликларга алоқадорлигини баҳолашни ўз ичига олган инвестиция олди текширувини ўтказади. Шу билан бирга, Инсон ҳуқуқлари соҳасидаги сиёсат асосида муайян лойиҳа ва мавжуд бўлган ҳудудга нисбатан инсон ҳуқуқларига риоя этилмаслигининг асосий хавф-хатарлари таҳлил қилинади.
Лойиҳани амалга ошириш жараёнида асосий кўрсаткичларнинг бажарилиши, жумладан, жорий ва келажакдаги хатарлар таҳлили мунтазам равишда мониторинг қилиб борилади. Инвестиция шартномалари мажбурий тартибда коррупцияга қарши қоидаларни, атроф-муҳитни, фуқаролар соғлиғини муҳофаза қилиш, шунингдек, маҳаллий пудратчилар ва ишчиларни жалб қилиш бўйича мажбуриятларни ўз ичига олади. Инсон ҳуқуқлари соҳасидаги сиёсатга мувофиқ, манфаатдор томонлар, жумладан, мавжуд бўлган ҳудудлардаги маҳаллий аҳоли билан доимий мулоқот олиб борилади ва ҳуқуқбузарликлар тўғрисидаги мурожаатларни қабул қилиш учун "Ишонч телефони" механизми фаолият юритади.
Лойиҳа якунлангандан сўнг, ишга туширилган объект камида уч йил давомида мониторинг қилинади ва тўпланган тажриба янги инвестиция таклифларини шакллантиришда инобатга олинади. Инсон ҳуқуқлари соҳасидаги сиёсат стандартлар ва амалиётларни вақти-вақти билан янгилаб туришни, шунингдек, барқарор ривожланиш тўғрисидаги йиллик ҳисоботда тегишли маълумотларни эълон қилишни назарда тутади.
"Due diligence" жараёнлари БМТнинг бизнес ва инсон ҳуқуқлари бўйича йўриқномалари, ХМТнинг меҳнат соҳасидаги асосий тамойиллар ва ҳуқуқлар тўғрисидаги декларацияси, шунингдек, Ўзбекистон Республикаси қонунчилигига мувофиқ амалга оширилади.
"Ўзбекнефтгаз" АЖ қуролли можаролар ҳудудларида фаолият юритмайди. Жамиятнинг барча операциялари фақат барқарор ва тинч давлат бўлган Ўзбекистон Республикаси ҳудудида амалга оширилади. Шу сабабли, қуролли можаролар ҳудудларида ишлаш учун махсус амалиётлар ва тартиб-қоидаларни ишлаб чиқиш Жамият учун долзарб эмас ва унинг ички меъёрий ҳужжатларида назарда тутилмаган.
Ўзбекистон Республикасида халқаро-ҳуқуқий маънода юридик жиҳатдан мустаҳкамланган "маҳаллий халқлар" тоифаси мавжуд эмас, шунингдек, маҳаллий халқларнинг расман тан олинган ҳудудлари ажратиб кўрсатилмаган.</t>
    </r>
    <r>
      <rPr>
        <sz val="11"/>
        <color theme="1"/>
        <rFont val="Calibri"/>
        <family val="2"/>
        <scheme val="minor"/>
      </rPr>
      <t xml:space="preserve">
</t>
    </r>
  </si>
  <si>
    <t>Мавзу: Жамиятлар билан ўзаро алоқа</t>
  </si>
  <si>
    <t>Маҳаллий ҳамжамиятларнинг ҳуқуқ ва манфаатлари билан боғлиқ хавф ва имкониятларни бошқариш жараёнининг тавсифи.</t>
  </si>
  <si>
    <t>"Ўзбекнефтгаз" АЖ ўз фаолиятининг барча турлари доирасида Компания фаолият юритаётган ҳудудлардаги маҳаллий ҳамжамиятларнинг, шу жумладан кам сонли туб халқларнинг ҳуқуқлари, маданий хусусиятлари ва урф-одатларини ҳурмат қилиш тамойилларига амал қилади. Ушбу мажбуриятлар Жамият Бошқаруви томонидан тасдиқланган Инсон ҳуқуқлари соҳасидаги сиёсатда мустаҳкамланган.
Сиёсат Жамиятнинг барча фаолият турларига тааллуқли бўлиб, ходимлар, контрагентлар (етказиб берувчилар ва пудратчилар), давлат ва хусусий сектор ташкилотлари, мавжуд бўлган ҳудудлардаги маҳаллий аҳоли, шунингдек, Компания фаолияти ёки маҳсулотлари таъсир кўрсатадиган бошқа шахслар ва шахслар гуруҳлари билан ўзаро муносабатларда қўлланилади.Барча контрагентлар Сиёсат тамойилларига риоя қилишлари шарт, бу эса контрагентнинг Ишбилармонлик этикаси кодексида белгилаб қўйилган.
Компания ўз фаолиятининг шаффофлигини таъминлаш ва маҳаллий инфратузилмани ҳурмат қилиш орқали маҳаллий аҳолининг иқтисодий ҳуқуқларини ҳурмат қилиш мажбуриятини олади. Экологик ҳуқуқлар қисмида Жамият атроф-муҳитни муҳофаза қилиш ва саноат хавфсизлиги соҳасидаги амалдаги қонунчилик талабларини бажаради. Жамоаларнинг маданий ҳуқуқлари, шу жумладан маданий ва тарихий аҳамиятга эга бўлган жойларни ҳимоя қилиш, маҳаллий кам сонли халқларнинг анъаналари ва урф-одатларини ҳурмат қилиш орқали таъминланади.
Сиёсат қуйидаги халқаро стандартлар ва тамойилларга мувофиқ ишлаб чиқилган: БМТнинг тадбиркорлик фаолияти ва инсон ҳуқуқлари бўйича раҳбарий тамойиллари (UNGP), ХМТнинг меҳнат соҳасидаги асосий тамойиллар ва ҳуқуқлар тўғрисидаги декларацияси, БМТнинг туб халқлар ҳуқуқлари тўғрисидаги декларацияси, Инсон ҳуқуқлари умумжаҳон декларацияси, БМТнинг фуқаролик, сиёсий, иқтисодий, ижтимоий ва маданий ҳуқуқлар тўғрисидаги халқаро пактлари ҳамда БМТнинг Глобал шартномаси (UN Global Compact).
Жамият ҳуқуқларига риоя этилишини таъминлаш мақсадида Компания инсон ҳуқуқлари соҳасидаги хавф-хатарларни мунтазам равишда таҳлил қилади, манфаатдор томонлар билан доимий мулоқотни қўллаб-қувватлайди, мурожаатларни қабул қилиш учун ишонч телефонининг ишлашини таъминлайди, шунингдек, йиллик барқарор ривожланиш ҳисоботида тегишли маълумотларни эълон қилади. Сиёсат долзарб халқаро стандартларга мувофиқлигини таъминлаш мақсадида вақти-вақти билан қайта кўриб чиқилади.</t>
  </si>
  <si>
    <t>Ҳисобот даврида "Ўзбекнефтгаз" АЖда техник бўлмаган кечикишлар, жумладан, ишлаб чиқаришни тўхтатиш ёки тартибга солиш, ижтимоий ёки сиёсий сабабларга кўра лойиҳаларни кечиктириш ҳолатлари кузатилмади.</t>
  </si>
  <si>
    <t>Миқдор</t>
  </si>
  <si>
    <t>Кунлар сони</t>
  </si>
  <si>
    <t>(1) Техник бўлмаган кечикишлар сони
(Бунга ишлаб чиқаришнинг тўхтаб қолиши ва
тартибга солувчи органлардан, бошқа сиёсий
кечикишлар, аҳоли томонидан кўрсатилаётган қаршилик ёки норозиликлар ёки
манфаатдор томонлар, шунингдек қуролли можаролар билан боғлиқ).</t>
  </si>
  <si>
    <t>(2) Техник бўлмаган кечикишларнинг давомийлиги
(Бунга ишлаб чиқаришнинг тўхтаб қолиши ва
тартибга солувчи органлардан, бошқа сиёсий
кечикишлар, аҳоли томонидан кўрсатилаётган қаршилик ёки норозиликлар ёки
манфаатдор томонлар, шунингдек қуролли можаролар билан боғлиқ).</t>
  </si>
  <si>
    <t>Мавзу: Меҳнатни муҳофаза қилиш ва хавфсизлик</t>
  </si>
  <si>
    <t>(1) Барча қайд этилган бахтсиз ҳодисаларнинг учраш даражаси (TRIR)</t>
  </si>
  <si>
    <t>(2) Ўлим даражаси</t>
  </si>
  <si>
    <t>(3) Деярли содир бўлган ҳолатлар даражаси (NMFR)</t>
  </si>
  <si>
    <t>(4) Қуйидагилар учун саломатлик, хавфсизлик ва фавқулодда вазиятларга жавоб бериш масалалари бўйича ўртача ўқув соатлари сони:</t>
  </si>
  <si>
    <t>(a) доимий ходимлар</t>
  </si>
  <si>
    <t>(b) шартнома асосида ишловчи ходимлар</t>
  </si>
  <si>
    <t>Қидирув ва қазиб олиш ҳаётий циклининг барча босқичларида хавфсизлик маданиятини шакллантириш ва интегратсиялаш учун қўлланиладиган бошқарув тизимларининг тавсифи.</t>
  </si>
  <si>
    <t>Хавфсизлик маданиятини шакллантириш учун фойдаланиладиган бошқарув тизимларининг тавсифи.</t>
  </si>
  <si>
    <t>Миқдор / Даража</t>
  </si>
  <si>
    <t>Компанияда "Хавфсизлик маданияти корпоратив мактаби" жорий этилган бўлиб, ҳар ойда саноат, экологик хавфсизлик ва меҳнатни муҳофаза қилиш бўйича онлайн тренинглар ўтказилади. "Ахборотнома" ахборот бюллетенлари нашр этилади, хавфсизлик бўйича плакатлар жойлаштирилади. Раҳбарият объектларни текширишда иштирок этади, бу эса фаолиятнинг барча босқичларида хавфсизлик маданиятини шакллантиришга ёрдам беради. Шунингдек, хавфсизлик маданиятини ривожлантириш ва ходимларнинг фавқулодда вазиятларга тайёргарлигини текшириш, номувофиқликларни аниқлаш ва уларни бартараф этиш, ходимларнинг нотўғри ҳаракатларини тузатиш учун ўқув-машғулотлари ўтказилади.
ISO 45001 тизими жорий этилган объектларда ишлаётган пудратчилар ушбу стандарт талабларига риоя қилишлари шарт. Назорат 4 босқичли ички аудит ҳамда АТ ва ПБ хизматларини текшириш орқали амалга оширилади.</t>
  </si>
  <si>
    <t>"Деярли ҳодисалар" ҳисоби юритилмайди</t>
  </si>
  <si>
    <t>Соат</t>
  </si>
  <si>
    <t>Компания "корпоратив хавфсизлик маданияти мактаби" ни амалга оширди ва ҳар ойда саноат, атроф-муҳит ва меҳнат хавфсизлиги бўйича онлайн тренинглар ўтказилади. Акҳборотном релизлар чоп етилади, ва хавфсизлик плакатлар чоп етилади. Раҳбарият объектларни текширишда иштирок етади, бу еса операцияларнинг барча босқичларида хавфсизлик маданиятини шакллантиришга ёрдам беради. Хавфсизлик маданиятини ривожлантириш ва ходимларнинг фавқулодда вазиятларга тайёрлигини текшириш, номувофиқликларни аниқлаш ва уларни бартараф етиш, ходимларнинг нотўғри хатти-ҳаракатларини тузатиш учун ўқув машғулоти ўтказилади.
Пудратчилар билан ўзаро муносабатлар 114 йил 23 декабрдаги 2019-сонли Низом асосида амалга оширилади. Амалга оширилган ISO 45001 тизимига ега объектларда ишлайдиган пудратчилар ушбу standart талабларига риоя қилишлари шарт. Назорат 4 босқичли ички audit ва соғлиқни сақлаш ва хавфсизлик хизматларини текшириш орқали амалга оширилади.</t>
  </si>
  <si>
    <t>Мавзу: Захираларни баҳолаш ва капитал қўйилмалар</t>
  </si>
  <si>
    <t>Углеводород захиралари даражасининг углерод эмиссияси қийматини ҳисобга олувчи прогноз қилинаётган нарх сценарийларига сезгирлиги.</t>
  </si>
  <si>
    <t>Исботланган углеводород захираларида мавжуд бўлган карбонат ангидрид (CО2) эмиссиясининг тахминий миқдори.</t>
  </si>
  <si>
    <t>Қайта тикланувчи энергия манбаларига киритилган инвестициялар ҳажми</t>
  </si>
  <si>
    <t>Қайта тикланадиган энергия сотувидан олинган даромад</t>
  </si>
  <si>
    <t>Углеводородлар нархи ва талаби ёки иқлим ўзгаришини тартибга солиш активларни қидириш, сотиб олиш ва ривожлантириш учун капитал қўйилмалар стратегиясига қандай таъсир кўрсатишини муҳокама қилиш</t>
  </si>
  <si>
    <t>миллион куб метр (м3); минг тонна.</t>
  </si>
  <si>
    <t>Тонна (т) CО2 эквиваленти.</t>
  </si>
  <si>
    <t>млрд. Сўм</t>
  </si>
  <si>
    <r>
      <t xml:space="preserve">Углеводородларнинг прогноз нархлари Компаниянинг инвестиция стратегияларини ва капитал харажатлар ҳажмини белгилашда асосий омил ҳисобланади.
Бозордаги юқори ва барқарор нархлар лойиҳани амалга оширишдан кутилаётган пул оқимларининг ўсишига ёрдам беради, мос равишда NPV ва IRR ошади, Компанияларга юқори таннархли лойиҳаларга сармоя киритиш имконини беради.
Талабнинг ортиши Компанияларнинг инвестиция стратегиясига ҳам ижобий таъсир кўрсатади, бу эса ишлаб чиқариш қувватларини оширишга (янги қувватларни ишга тушириш) капитал қўйилмалар ҳажмини ошириш имконини беради.
Нарх ва талабни сценарий асосида режалаштириш янги захираларни қидириш, сотиб олиш ва ўзлаштириш бўйича қарорлар қабул қилишга қандай таъсир кўрсатиши тавсифи: Нарх ва талабни сценарий асосида режалаштириш - бу янги захираларни қидириш, сотиб олиш ва ўзлаштириш бўйича қарорларга бевосита таъсир кўрсатадиган ноаниқликни бошқариш воситасидир.Қулай инвестиция муҳити (юқори нархлар, юқори талаб) Компанияга геология-қидирув дастурини кенгайтириш, хавфли лойиҳалар улушини ошириш имконини беради.
Сценарийли режалаштириш турли нарх диапазонлари ва талаб даражасида активлар портфелининг барқарорлигини баҳолаш имконини беради. Агар стресс-тест лойиҳа нарх ёки талабнинг озгина пасайиши билан зарар кўришини кўрсатса, уни амалга ошириш тўғрисидаги қарор қайта кўриб чиқилиши ёки кечиктирилиши мумкин. Бу бозор конъюнктураси тубдан ўзгаргунга қадар ўзини оқлашга улгурмайдиган қадрсизланган активлар шаклланишининг олдини олишга ёрдам беради.
</t>
    </r>
    <r>
      <rPr>
        <b/>
        <sz val="11"/>
        <color theme="1"/>
        <rFont val="Calibri"/>
        <family val="2"/>
        <charset val="204"/>
        <scheme val="minor"/>
      </rPr>
      <t>Капитал харажатлар бўйича қарорларга таъсир этувчи омилларнинг тавсифи, шу жумладан:
- иқлим назорати қамрови ва тузилиши (углерод солиғи ёки квота савдоси) углеводород турлари ва инвестицияларни танлашга қандай таъсир кўрсатиши;
- иқлим чораларининг амал қилиш муддатлари ва захираларга киритилган маблағларнинг қопланиши ўртасидаги боғлиқлик;
- тартибга солиш биринчи навбатда қайси ҳудудлар ва соҳаларга таъсир кўрсатиши.</t>
    </r>
    <r>
      <rPr>
        <sz val="11"/>
        <color theme="1"/>
        <rFont val="Calibri"/>
        <family val="2"/>
        <scheme val="minor"/>
      </rPr>
      <t xml:space="preserve">
Меъёрий база қуйидагилар билан ифодаланади: "Табиатни муҳофаза қилиш тўғрисида"ги Қонун, шунингдек ТИАни ишлаб чиқиш ва экспертизадан ўтказиш тартибини тартибга солувчи Президентнинг ПҚ-332-сон қарори.
ТИА босқичида экологик талаблар мажбурий АМТБ (атроф-муҳитга таъсирни баҳолаш), атмосферага ифлослантирувчи моддалар чиқарилишини ҳисоблаш, сув объектлари ва тупроққа таъсирни баҳолаш, шунингдек, салбий таъсирни камайтириш тадбирларини ўз ичига олади. Экспертиза лойиҳанинг ижтимоий аҳамияти ва молиявий-иқтисодий асосланганлиги билан бир қаторда унинг Шаҳарсозлик кодекси ва меъёрий ҳужжатларга мувофиқлигини текширади.
ТИАИ босқичида талаблар йириклаштирилган характерга эга: объектни атроф-муҳитга таъсир даражаси бўйича дастлабки тоифалаш (I, II ёки III тоифа), батафсил ҳисоб-китобларсиз таъсирни йириклаштирилган баҳолаш ва ЧРМ, ЧҚМ ва ЧҚБТни ишлаб чиқмасдан табиатни муҳофаза қилиш тадбирларининг умумий концептуал тавсифи.
2024 йил 1 январдан бошлаб қўшимча талаб жорий этилди: I ва II таъсир тоифасидаги объектлар учун давлат экологик ва шаҳарсозлик экспертизасини ўтказишга фақат юқори самарали чанг ва газ тозалаш қурилмалари ҳамда маҳаллий сув тозалаш иншоотлари ўрнатилган тақдирда йўл қўйилади. Ушбу талаб йирик объектлар учун ТИАИ босқичида амалда ҳисобга олина бошлайди.</t>
    </r>
  </si>
  <si>
    <t>"Ўзбекнефтгаз" АЖ ҳозирда углеводородларнинг тасдиқланган захираларининг углерод чиқиндилари қийматини ҳисобга олувчи турли нарх сценарийларига сезгирлигини миқдорий баҳолашни ошкор этмайди.
Нефть ва газ саноати учун SASB стандартлари (SASB EM-EP ва EМ-RМ) кўрсаткичларни инглиз-америка амалиёти бирликларида (баррель, BOE, MMBtu, Mcf ва бошқалар) очиб беришни назарда тутади. Мазкур компания Ўзбекистон Республикаси ҳудудида фаолият юритади, бироқ амалдаги қонунчиликда ушбу бирликларни расмий ҳисоботларда қўллаш назарда тутилмаган. Норматив ҳужжатларга мувофиқ, барча кўрсаткичлар Ўзбекистон Республикаси қонунчилигида белгиланган бирликларда очиб берилган.</t>
  </si>
  <si>
    <t>Ҳозирги вақтда "Ўзбекнефтгаз" АЖ углеводородларнинг тасдиқланган захираларида мавжуд бўлган карбонат ангидрид (CО2) чиқиндиларининг потенциал ҳажмини баҳоламайди. Шу билан бирга, компания келажакда иқлим бошқаруви тизимини ривожлантириш ва маълумотларни ошкор қилишнинг шаффофлигини ошириш доирасида тегишли методология ва баҳолаш воситаларини жорий этиш имкониятини кўриб чиқмоқда.
Нефть ва газ саноати учун SASB стандартлари (SASB EM-EP ва EМ-RМ) кўрсаткичларни инглиз-америка амалиёти бирликларида (баррель, BOE, MMBtu, Mcf ва бошқалар) очиб беришни назарда тутади. Мазкур компания Ўзбекистон Республикаси ҳудудида фаолият юритади, бироқ амалдаги қонунчиликда ушбу бирликларни расмий ҳисоботларда қўллаш назарда тутилмаган. Норматив ҳужжатларга мувофиқ, барча кўрсаткичлар Ўзбекистон Республикаси қонунчилигида белгиланган бирликларда очиб берилган.</t>
  </si>
  <si>
    <t>2023 йилда икки йилга (2023-2024) мўлжалланган инвестиция амалга оширилган, шунинг учун 2024 йилга молиялаштириш амалда мавжуд эмас.</t>
  </si>
  <si>
    <t>Мавзу: Ишбилармонлик этикаси ва шаффофлик</t>
  </si>
  <si>
    <t>Transparency International Коррупцияни қабул қилиш индексида энг паст рейтингга эга 20 та давлатга кирувчи мамлакатларда жойлашган тасдиқланган захираларнинг улуши (%) (1).</t>
  </si>
  <si>
    <t>Transparency International Коррупцияни қабул қилиш индексида энг паст рейтингга эга 20 та давлатга кирувчи мамлакатларда жойлашган эҳтимолий захираларнинг улуши (%) (2).</t>
  </si>
  <si>
    <t>Қиймат занжирининг барча босқичларида коррупция ва порахўрликнинг олдини олиш бўйича бошқарув тизимининг тавсифи.</t>
  </si>
  <si>
    <t>Компанияда бутун қиймат занжири бўйлаб коррупция ва порахўрликнинг олдини олишга қаратилган ISO 37001 бошқарув тизими стандарти жорий этилган.
ISO 37001 - бу ташкилотларда порахўрликка (ҳам пора бериш, ҳам пора олишга) қарши курашишнинг самарали тизимини жорий этиш ва қўллаб-қувватлаш бўйича талаблар ва тавсияларни белгиловчи халқаро стандартдир. UNG компанияси тегишли сертификатни қўлга киритди.
Ушбу стандарт қуйидагиларни назарда тутади:
пора бериш ҳолатларининг олдини олиш;
порахўрлик хавфини баҳолаш ва камайтириш;
ходимлар, ҳамкорлар ва субпудратчиларни назорат қилиш;
хавфсиз ва шаффоф бизнес муҳитини таъминлаш.
Жамият Бошқаруви раисига ҳар ойда, ҳар чоракда ва ҳар йили коррупцияга қарши курашиш бўйича амалга оширилаётган ишлар тўғрисида ахборот тақдим этиб борилади.</t>
  </si>
  <si>
    <t>Компания Коррупцияни қабул қилиш индекси (CPI) бўйича энг паст кўрсаткичларга эга 20 та давлат қаторига кирувчи мамлакатларда фаолият юритмайди.
Бундай мамлакатларда фаолиятдан соф даромад бўлмайди.</t>
  </si>
  <si>
    <t>Мавзу: Ҳуқуқий ва меъёрий муҳитни бошқариш.</t>
  </si>
  <si>
    <t>Саноатга таъсир кўрсатувчи экологик ва ижтимоий омилларга оид давлат томонидан тартибга солиш ва/ёки қонунчилик ташаббусларига нисбатан компаниянинг позициясини муҳокама қилиш</t>
  </si>
  <si>
    <t>"Ўзбекнефтгаз" АЖ Ўзбекистон Республикасининг ислоҳ қилинаётган тартибга солиш муҳити шароитида фаолият юритади ва соҳа учун муҳим бўлган масалалар, жумладан, иқлимни тартибга солиш, атроф-муҳитни муҳофаза қилиш, сувдан фойдаланиш ва ерларни рекултиватсия қилиш бўйича давлат органлари билан тизимли ҳамкорлик қилади.
Компания экологик талабларни босқичма-босқич кучайтириш ва декарбонизация механизмларини ривожлантиришни қўллаб-қувватлайди, шу жумладан углеродни тартибга солишнинг потенциал жорий этилишини қўллаб-қувватлайди ва энергия самарадорлигини ошириш, чиқиндиларни камайтириш ва ишлаб чиқариш жараёнларини модернизация қилиш орқали ўз фаолиятини мослаштиради.
Регуляторлар билан ўзаро ҳамкорлик маслаҳатлашувларда иштирок этиш, тегишли идоралар билан ишлаш жараёнлари ва ESG трансформацияси доирасида халқаро маслаҳатчиларни жалб қилиш орқали амалга оширилади. Компания, шунингдек, атроф-муҳит ва саноатни тартибга солиш масалалари бўйича эксперт позициясини тақдим этиш орқали соҳавий мулоқотда иштирок этади.
Қонунчиликдаги ўзгаришларга тайёргарлик кўриш учун Компания ESG дастурларини амалга оширади, мувофиқликни кучайтиради ва энг яхши халқаро амалиётларни жорий этади.</t>
  </si>
  <si>
    <t>Мавзу: Критик ҳодисалар хавфини бошқариш.</t>
  </si>
  <si>
    <t>Ишлаб чиқариш хавфсизлиги ҳодисалари частотаси кўрсаткичлари (Process Safety Event, PSE) (1-даража).</t>
  </si>
  <si>
    <t>(Tier 1)</t>
  </si>
  <si>
    <t>Жиддий оқибатларга олиб келадиган бирламчи герметикликнинг йўқолиши (Loss of Primary Containment, LOPC) ҳолатларининг частота кўрсаткичлари</t>
  </si>
  <si>
    <t>Фалокатли ва кам учрайдиган (таил-энд) хатарларни аниқлаш ва камайтириш учун фойдаланиладиган бошқарув тизимларининг тавсифи.</t>
  </si>
  <si>
    <t>Ишлаб чиқариш хавфсизлиги ҳодисалари частотаси кўрсаткичлари (Process Safety Event, PSE) (1-даража) ва (2-даража).</t>
  </si>
  <si>
    <t>Ҳодисалар бирламчи герметикликнинг йўқолиши (Loss of Primary Containment, LOPC) билан боғлиқ бўлиб, жиддий (1-даража) ва камроқ жиддий (2-даража) оқибатларга олиб келади.</t>
  </si>
  <si>
    <t>Хавфсизлик бузилишлари частотаси кўрсаткичи (3-даража).</t>
  </si>
  <si>
    <t>4-даражали кўрсаткичлардан фойдаланган ҳолда бошқарув тизимининг операцион интизоми ва самарадорлигини баҳолаш усулларини тавсифлаш.</t>
  </si>
  <si>
    <t>Даража</t>
  </si>
  <si>
    <t>Мавзу: Хавфли материаллар ва чиқиндиларни бошқариш</t>
  </si>
  <si>
    <t>(1) Ҳосил бўлган хавфли чиқиндилар ҳажми;</t>
  </si>
  <si>
    <t>(2) қайта ишлашга йўналтирилган улуш</t>
  </si>
  <si>
    <t>(1) Хавфли материалларни сақлаш учун ер ости резервуарлари сони (UST Underground storage tanks),</t>
  </si>
  <si>
    <t xml:space="preserve"> (2) UST (UST Underground storage tanks) дан тозаланишни талаб қиладиган сизиб чиқишлар сони,</t>
  </si>
  <si>
    <t>(3) сақлаш учун ер ости резервуарлари бўйича жавобгарликни молиявий таъминлаш фондлари амал қиладиган юрисдикцияларда жойлашган резервуарларнинг улуши (%).</t>
  </si>
  <si>
    <t>2023 йилда хавфли чиқиндиларнинг умумий оғирлиги (хавфлилик даражаси I-V тоифалар) 9 830,46 тоннани ташкил этган бўлса, 2024 йилда "Ўзбекнефтгаз" АЖнинг ишлаб чиқариш объектларида ҳосил бўлган хавфли чиқиндиларнинг умумий оғирлиги (хавфлилик даражаси I-V тоифалар) 14 748,73 тоннани ташкил этди. 2025 йилда "Ўзбекнефтгаз" АЖ ишлаб чиқариш объектларида ҳосил бўлган хавфли чиқиндиларнинг умумий оғирлиги (хавфлилик даражаси I-V тоифалар) 17 786,6 тоннани ташкил этди.
Чиқиндилар таснифи Ўзбекистон Республикаси Вазирлар Маҳкамасининг 2014 йил 21 январдаги 14-сонли "Экологик нормативлар лойиҳаларини ишлаб чиқиш ва келишиш тартиби тўғрисидаги низомни тасдиқлаш ҳақида"ги қарорига мувофиқ белгиланган.</t>
  </si>
  <si>
    <t>Маълумотларга кўра:
2023 йилда - 9 627,2 тонна - 97,93%;
2024 йилда - 11 046,87 тонна - 74,9%;
2025 йил учун - 14 780,5 тонна - 83,1%
хавфли чиқиндилар қайта ишлаш ёки такроран фойдаланиш учун, қолган қисми лицензияга эга бўлган ташкилотларга утилизация қилиш учун топширилди.
Бунда энергия олиш учун чиқиндиларни ёқиш ушбу кўрсаткичда ҳисобга олинмайди.
Қайта ишлаш улуши Экология ва саноат хавфсизлиги департаментининг ички ҳисоботи асосида аниқланади.</t>
  </si>
  <si>
    <t>Мавзу: Фаолият кўрсаткичлари</t>
  </si>
  <si>
    <t xml:space="preserve">Қазиб олиш:  </t>
  </si>
  <si>
    <t>(1) нефть</t>
  </si>
  <si>
    <t>(2) табий газ</t>
  </si>
  <si>
    <t>(3) газ конденсат</t>
  </si>
  <si>
    <t>(4) синтетик нефть</t>
  </si>
  <si>
    <t>(5) синтетик газ.</t>
  </si>
  <si>
    <t>Денгиз (шельф) объектлари / майдонлари сони.</t>
  </si>
  <si>
    <t>Ер усти объектлари / майдончалар сони.</t>
  </si>
  <si>
    <t>Ҳисобот даврида завод тизимида қайта ишланган хом нефть, газ ва бошқа дастлабки материалларнинг умумий ҳақиқий ҳажми.</t>
  </si>
  <si>
    <t xml:space="preserve"> "Шўртан газ-кимё мажмуаси" МЧЖ</t>
  </si>
  <si>
    <t>Муборак ГҚИЗ</t>
  </si>
  <si>
    <t>Бухоро нефтни қайта ишлаш заводи МЧЖ</t>
  </si>
  <si>
    <t>Хомашё газ</t>
  </si>
  <si>
    <t>Тозаланган газ</t>
  </si>
  <si>
    <t>Газ конденсати</t>
  </si>
  <si>
    <t>Тўғридан-тўғри ҳайдаладиган бензин</t>
  </si>
  <si>
    <t>Тўғридан-тўғри ҳайдаладиган газойл</t>
  </si>
  <si>
    <t>Пиролиз дистилляти</t>
  </si>
  <si>
    <t>Қўшимча моддалар</t>
  </si>
  <si>
    <t>Синтетик нафта GTL</t>
  </si>
  <si>
    <t>Синтетик керосин GTL</t>
  </si>
  <si>
    <t>Синтетик дизель GTL</t>
  </si>
  <si>
    <t>Заводларнинг ишчи (эксплуатацион) қуввати</t>
  </si>
  <si>
    <t>тонна</t>
  </si>
  <si>
    <t>минг тонна</t>
  </si>
  <si>
    <t>миллион куб метр (м3)</t>
  </si>
  <si>
    <t>миллион куб метр (м3); тонна.</t>
  </si>
  <si>
    <t>Қўлланилмайди</t>
  </si>
  <si>
    <t>"Ўзбекнефтгаз" АЖ Ўзбекистон Республикаси ҳудудида фақат қуруқликда фаолият юритади. Компания денгиз (шельф) объектларида геологик қидирув, қазиб олиш ёки бошқа операцияларни амалга оширмайди. Метрика қиймати барча ҳисобот даврлари учун нолга тенг.</t>
  </si>
  <si>
    <t>Ер усти объектлари (terrestrial sites) деганда нефть ва газ қазиб олинадиган углеводород конлари тушунилади.</t>
  </si>
  <si>
    <t>Мавзу: Экологик жиҳатдан тозароқ ёқилғи маҳсулотлари ва аралашмаларининг спецификациялари.</t>
  </si>
  <si>
    <t>Илғор биоёқилғи турлари ва тегишли инфратузилма учун бозорнинг умумий ҳажми.</t>
  </si>
  <si>
    <t>Биоёқилғининг илғор турлари ва тегишли инфратузилма учун бозор улуши.</t>
  </si>
  <si>
    <t xml:space="preserve">Оддий ёқилғи билан аралаштириш учун қайта тикланадиган ёқилғи ҳажмлари:
</t>
  </si>
  <si>
    <t>(1) ишлаб чиқарилган ёқилғининг соф ҳажми</t>
  </si>
  <si>
    <t>(2) сотиб олинган ёқилғининг соф ҳажми.</t>
  </si>
  <si>
    <t>Тақдим этилган (ҳисобот) валюта / кўрсаткич.</t>
  </si>
  <si>
    <t>Ҳисобот даврларига кўра, Ўзбекистон Республикасида биоёқилғининг илғор турлари (иккинчи ва учинчи авлод) ва тегишли инфратузилма бозори шаклланишнинг бошланғич босқичида турибди. Мамлакатда илғор биоёқилғиларни саноат миқёсида ишлаб чиқариш ва тижорат мақсадларида сотиш мавжуд эмас. Ўзбекистон Республикасининг амалдаги қонунчилигида биоёқилғини анъанавий нефть маҳсулотлари билан аралаштиришнинг мажбурий меъёрлари белгиланмаган.
"Ўзбекнефтгаз" АЖ биоёқилғининг илғор турларини ишлаб чиқариш, харид қилиш ёки сотишни амалга оширмайди. Компаниянинг ушбу бозордаги улуши 0% ни ташкил этади. Ўзбекистон Республикасида илғор биоёқилғилар бозорининг умумий ҳажми — (бозор шаклланмаган).
Компания биоёқилғи соҳасидаги тартибга солиш базаси ва халқаро стандартларнинг ривожланишини кузатиб боради ва бозор шаклланиши билан ушбу сегментда иштирок этишнинг мақсадга мувофиқлигини баҳолайди.</t>
  </si>
  <si>
    <t>"Ўзбекнефтгаз" АЖ анъанавий нефть маҳсулотлари билан аралаштириш учун қайта тикланадиган ёқилғи турларини ишлаб чиқармайди ва сотиб олмайди. Ўзбекистон Республикасида биоёқилғиларни мажбурий аралаштиришнинг қонунчиликда белгиланган меъёрлари мавжуд эмас.</t>
  </si>
  <si>
    <t>Мавзу: Нарх белгилашнинг тўғрилиги ва шаффофлиги.</t>
  </si>
  <si>
    <t>Нарх келишувлари ёки нарх фирибгарликлари билан боғлиқ суд жараёнлари натижасида кўрилган пул йўқотишларининг умумий ҳажми.
Содир бўлган воқеаларнинг табиати ва контекстини, шунингдек, кўрилган пул йўқотишларига нисбатан кўрилган ҳар қандай тузатиш чораларини қисқача тавсифланг.</t>
  </si>
  <si>
    <t>Ҳисобот даврида "Ўзбекнефтгаз" АЖ нарх келишувлари ёки нарх манипуляциялари билан боғлиқ суд жараёнлари натижасида пул зарарлари кўрмаган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</si>
</sst>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_(* #,##0_);_(* \(#,##0\);_(* &quot;-&quot;??_);_(@_)"/>
    <numFmt numFmtId="166" formatCode="0.000%"/>
    <numFmt numFmtId="167" formatCode="#,##0.000"/>
    <numFmt numFmtId="168" formatCode="#,##0.0"/>
  </numFmts>
  <fonts count="35">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b/>
      <sz val="11"/>
      <color theme="1"/>
      <name val="Calibri"/>
      <family val="2"/>
      <charset val="204"/>
      <scheme val="minor"/>
    </font>
    <font>
      <b/>
      <sz val="12"/>
      <color theme="1"/>
      <name val="Tahoma"/>
      <family val="2"/>
      <charset val="204"/>
    </font>
    <font>
      <i/>
      <sz val="11"/>
      <color theme="1"/>
      <name val="Calibri"/>
      <family val="2"/>
      <charset val="204"/>
      <scheme val="minor"/>
    </font>
    <font>
      <sz val="8"/>
      <name val="Calibri"/>
      <family val="2"/>
      <scheme val="minor"/>
    </font>
    <font>
      <sz val="11"/>
      <color theme="1"/>
      <name val="Times New Roman"/>
      <family val="1"/>
      <charset val="204"/>
    </font>
    <font>
      <b/>
      <sz val="11"/>
      <color theme="1"/>
      <name val="Times New Roman"/>
      <family val="1"/>
      <charset val="204"/>
    </font>
    <font>
      <b/>
      <i/>
      <sz val="11"/>
      <color theme="1"/>
      <name val="Calibri"/>
      <family val="2"/>
      <charset val="204"/>
      <scheme val="minor"/>
    </font>
    <font>
      <sz val="13"/>
      <color theme="1"/>
      <name val="Calibri"/>
      <family val="2"/>
      <charset val="204"/>
      <scheme val="minor"/>
    </font>
    <font>
      <b/>
      <sz val="16"/>
      <color theme="1"/>
      <name val="Calibri"/>
      <family val="2"/>
      <charset val="204"/>
      <scheme val="minor"/>
    </font>
    <font>
      <b/>
      <sz val="11"/>
      <color theme="0"/>
      <name val="Tahoma"/>
      <family val="2"/>
      <charset val="204"/>
    </font>
    <font>
      <sz val="11"/>
      <name val="Calibri "/>
      <charset val="204"/>
    </font>
    <font>
      <b/>
      <sz val="18"/>
      <color theme="1"/>
      <name val="Calibri"/>
      <family val="2"/>
      <charset val="204"/>
      <scheme val="minor"/>
    </font>
    <font>
      <b/>
      <sz val="20"/>
      <color theme="1"/>
      <name val="Calibri"/>
      <family val="2"/>
      <charset val="204"/>
      <scheme val="minor"/>
    </font>
    <font>
      <i/>
      <sz val="12"/>
      <color theme="1"/>
      <name val="Tahoma"/>
      <family val="2"/>
      <charset val="204"/>
    </font>
    <font>
      <b/>
      <sz val="12"/>
      <color rgb="FFFFFFFF"/>
      <name val="Tahoma"/>
      <family val="2"/>
      <charset val="204"/>
    </font>
    <font>
      <sz val="12"/>
      <color theme="1"/>
      <name val="Tahoma"/>
      <family val="2"/>
      <charset val="204"/>
    </font>
    <font>
      <i/>
      <sz val="10"/>
      <color theme="1"/>
      <name val="Calibri"/>
      <family val="2"/>
      <charset val="204"/>
      <scheme val="minor"/>
    </font>
    <font>
      <sz val="13"/>
      <name val="Calibri"/>
      <family val="2"/>
      <charset val="204"/>
      <scheme val="minor"/>
    </font>
    <font>
      <b/>
      <sz val="13"/>
      <color theme="1"/>
      <name val="Calibri"/>
      <family val="2"/>
      <charset val="204"/>
      <scheme val="minor"/>
    </font>
    <font>
      <b/>
      <sz val="14"/>
      <color theme="0"/>
      <name val="Tahoma"/>
      <family val="2"/>
      <charset val="204"/>
    </font>
    <font>
      <b/>
      <sz val="16"/>
      <color theme="1"/>
      <name val="Tahoma"/>
      <family val="2"/>
      <charset val="204"/>
    </font>
    <font>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8"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s>
  <cellStyleXfs count="5">
    <xf numFmtId="0" fontId="0" fillId="0" borderId="0"/>
    <xf numFmtId="164"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cellStyleXfs>
  <cellXfs count="221">
    <xf numFmtId="0" fontId="0" fillId="0" borderId="0" xfId="0"/>
    <xf numFmtId="0" fontId="11" fillId="2" borderId="1" xfId="0" applyFont="1" applyFill="1" applyBorder="1" applyAlignment="1">
      <alignment horizontal="left" vertical="center" wrapText="1"/>
    </xf>
    <xf numFmtId="0" fontId="0" fillId="0" borderId="1" xfId="0" applyBorder="1"/>
    <xf numFmtId="165" fontId="11" fillId="4" borderId="1" xfId="1" applyNumberFormat="1" applyFont="1" applyFill="1" applyBorder="1" applyAlignment="1">
      <alignment horizontal="right" vertical="center" wrapText="1"/>
    </xf>
    <xf numFmtId="0" fontId="14" fillId="2" borderId="0" xfId="0" applyFont="1" applyFill="1"/>
    <xf numFmtId="9" fontId="11" fillId="4" borderId="1" xfId="2" applyFont="1" applyFill="1" applyBorder="1" applyAlignment="1">
      <alignment horizontal="right" vertical="center" wrapText="1"/>
    </xf>
    <xf numFmtId="0" fontId="11" fillId="2" borderId="1" xfId="0" applyFont="1" applyFill="1" applyBorder="1"/>
    <xf numFmtId="0" fontId="15" fillId="2" borderId="1" xfId="0" applyFont="1" applyFill="1" applyBorder="1" applyAlignment="1">
      <alignment horizontal="right" wrapText="1"/>
    </xf>
    <xf numFmtId="0" fontId="0" fillId="0" borderId="1" xfId="0" applyBorder="1" applyAlignment="1">
      <alignment wrapText="1"/>
    </xf>
    <xf numFmtId="0" fontId="15" fillId="0" borderId="1" xfId="0" applyFont="1" applyBorder="1" applyAlignment="1">
      <alignment horizontal="right"/>
    </xf>
    <xf numFmtId="0" fontId="17" fillId="2" borderId="1" xfId="0" applyFont="1" applyFill="1" applyBorder="1" applyAlignment="1">
      <alignment horizontal="center" vertical="center" wrapText="1"/>
    </xf>
    <xf numFmtId="0" fontId="0" fillId="4" borderId="1" xfId="0" applyFill="1" applyBorder="1"/>
    <xf numFmtId="0" fontId="0" fillId="0" borderId="1" xfId="0"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xf>
    <xf numFmtId="0" fontId="13" fillId="0" borderId="1" xfId="0" applyFont="1" applyBorder="1" applyAlignment="1">
      <alignment horizontal="center" vertical="center" wrapText="1"/>
    </xf>
    <xf numFmtId="0" fontId="13" fillId="0" borderId="1" xfId="0" applyFont="1" applyBorder="1" applyAlignment="1">
      <alignment vertical="center"/>
    </xf>
    <xf numFmtId="0" fontId="13" fillId="2" borderId="1" xfId="0" applyFont="1" applyFill="1" applyBorder="1" applyAlignment="1">
      <alignment vertical="center" wrapText="1"/>
    </xf>
    <xf numFmtId="0" fontId="13" fillId="2" borderId="4"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0" fillId="0" borderId="1" xfId="0" applyBorder="1" applyAlignment="1">
      <alignment horizontal="center" wrapText="1"/>
    </xf>
    <xf numFmtId="0" fontId="19" fillId="0" borderId="1" xfId="0" applyFont="1" applyBorder="1"/>
    <xf numFmtId="0" fontId="15" fillId="0" borderId="1" xfId="0" applyFont="1" applyBorder="1"/>
    <xf numFmtId="0" fontId="13" fillId="2" borderId="0" xfId="0" applyFont="1" applyFill="1" applyAlignment="1">
      <alignment vertical="center" wrapText="1"/>
    </xf>
    <xf numFmtId="0" fontId="22" fillId="3" borderId="3" xfId="0" applyFont="1" applyFill="1" applyBorder="1" applyAlignment="1">
      <alignment horizontal="center" vertical="center"/>
    </xf>
    <xf numFmtId="0" fontId="22" fillId="3" borderId="1" xfId="0" applyFont="1" applyFill="1" applyBorder="1" applyAlignment="1">
      <alignment horizontal="center" vertical="center" wrapText="1"/>
    </xf>
    <xf numFmtId="4" fontId="11" fillId="4" borderId="1" xfId="1" applyNumberFormat="1" applyFont="1" applyFill="1" applyBorder="1" applyAlignment="1">
      <alignment horizontal="center" vertical="center" wrapText="1"/>
    </xf>
    <xf numFmtId="0" fontId="0" fillId="4" borderId="1" xfId="0" applyFill="1" applyBorder="1" applyAlignment="1">
      <alignment horizontal="center" vertical="center" wrapText="1"/>
    </xf>
    <xf numFmtId="9" fontId="0" fillId="4" borderId="1" xfId="2" applyFont="1" applyFill="1" applyBorder="1" applyAlignment="1">
      <alignment horizontal="center" vertical="center"/>
    </xf>
    <xf numFmtId="0" fontId="0" fillId="0" borderId="1" xfId="0" applyBorder="1" applyAlignment="1">
      <alignment horizontal="left" vertical="top" wrapText="1"/>
    </xf>
    <xf numFmtId="0" fontId="0" fillId="0" borderId="0" xfId="0" applyAlignment="1">
      <alignment wrapText="1"/>
    </xf>
    <xf numFmtId="0" fontId="15" fillId="0" borderId="1" xfId="0" applyFont="1" applyBorder="1" applyAlignment="1">
      <alignment horizontal="right" wrapText="1"/>
    </xf>
    <xf numFmtId="0" fontId="0" fillId="4" borderId="1" xfId="0" applyFill="1" applyBorder="1" applyAlignment="1">
      <alignment horizontal="center" vertical="center"/>
    </xf>
    <xf numFmtId="0" fontId="0" fillId="4" borderId="1" xfId="0" applyFill="1" applyBorder="1" applyAlignment="1">
      <alignment wrapText="1"/>
    </xf>
    <xf numFmtId="0" fontId="0" fillId="0" borderId="1" xfId="0" applyBorder="1" applyAlignment="1">
      <alignment horizontal="right" wrapText="1"/>
    </xf>
    <xf numFmtId="0" fontId="0" fillId="0" borderId="1" xfId="0" applyBorder="1" applyAlignment="1">
      <alignment horizontal="right"/>
    </xf>
    <xf numFmtId="0" fontId="11" fillId="4" borderId="1" xfId="0" applyFont="1" applyFill="1" applyBorder="1" applyAlignment="1">
      <alignment horizontal="center" vertical="center"/>
    </xf>
    <xf numFmtId="0" fontId="0" fillId="4" borderId="1" xfId="0" applyFill="1" applyBorder="1" applyAlignment="1">
      <alignment vertical="top" wrapText="1"/>
    </xf>
    <xf numFmtId="9" fontId="11" fillId="4" borderId="3" xfId="2" applyFont="1" applyFill="1" applyBorder="1" applyAlignment="1">
      <alignment horizontal="center" vertical="center" wrapText="1"/>
    </xf>
    <xf numFmtId="0" fontId="13" fillId="0" borderId="1" xfId="0" applyFont="1" applyBorder="1" applyAlignment="1">
      <alignment horizontal="center" vertical="center"/>
    </xf>
    <xf numFmtId="0" fontId="0" fillId="4" borderId="1" xfId="0" applyFill="1" applyBorder="1" applyAlignment="1">
      <alignment horizontal="left" vertical="top" wrapText="1"/>
    </xf>
    <xf numFmtId="0" fontId="0" fillId="0" borderId="1" xfId="0" applyBorder="1" applyAlignment="1">
      <alignment horizontal="left" vertical="center" wrapText="1"/>
    </xf>
    <xf numFmtId="9" fontId="11" fillId="4" borderId="1" xfId="2" applyFont="1" applyFill="1" applyBorder="1" applyAlignment="1">
      <alignment horizontal="center" vertical="center" wrapText="1"/>
    </xf>
    <xf numFmtId="4" fontId="0" fillId="4" borderId="1" xfId="0" applyNumberFormat="1" applyFill="1" applyBorder="1" applyAlignment="1">
      <alignment horizontal="center"/>
    </xf>
    <xf numFmtId="167" fontId="0" fillId="4" borderId="1" xfId="0" applyNumberFormat="1" applyFill="1" applyBorder="1" applyAlignment="1">
      <alignment horizontal="center"/>
    </xf>
    <xf numFmtId="167" fontId="11" fillId="4" borderId="1" xfId="1" applyNumberFormat="1" applyFont="1" applyFill="1" applyBorder="1" applyAlignment="1">
      <alignment horizontal="center" vertical="center" wrapText="1"/>
    </xf>
    <xf numFmtId="4" fontId="10" fillId="4" borderId="1" xfId="2" applyNumberFormat="1" applyFont="1" applyFill="1" applyBorder="1" applyAlignment="1">
      <alignment horizontal="center" vertical="center" wrapText="1"/>
    </xf>
    <xf numFmtId="4" fontId="10" fillId="4" borderId="1" xfId="2" applyNumberFormat="1" applyFont="1" applyFill="1" applyBorder="1" applyAlignment="1">
      <alignment horizontal="center" vertical="center"/>
    </xf>
    <xf numFmtId="4" fontId="9" fillId="4" borderId="1" xfId="2" applyNumberFormat="1" applyFont="1" applyFill="1" applyBorder="1" applyAlignment="1">
      <alignment horizontal="center" vertical="center" wrapText="1"/>
    </xf>
    <xf numFmtId="4" fontId="11" fillId="4" borderId="1" xfId="2" applyNumberFormat="1" applyFont="1" applyFill="1" applyBorder="1" applyAlignment="1">
      <alignment horizontal="center" vertical="center" wrapText="1"/>
    </xf>
    <xf numFmtId="9" fontId="8" fillId="4" borderId="1" xfId="2" applyFont="1" applyFill="1" applyBorder="1" applyAlignment="1">
      <alignment horizontal="center" vertical="center" wrapText="1"/>
    </xf>
    <xf numFmtId="166" fontId="11" fillId="4" borderId="1" xfId="2" applyNumberFormat="1" applyFont="1" applyFill="1" applyBorder="1" applyAlignment="1">
      <alignment horizontal="center" vertical="center" wrapText="1"/>
    </xf>
    <xf numFmtId="168" fontId="11" fillId="4" borderId="1" xfId="1" applyNumberFormat="1" applyFont="1" applyFill="1" applyBorder="1" applyAlignment="1">
      <alignment horizontal="center" vertical="center" wrapText="1"/>
    </xf>
    <xf numFmtId="167" fontId="7" fillId="4" borderId="1" xfId="2" applyNumberFormat="1" applyFont="1" applyFill="1" applyBorder="1" applyAlignment="1">
      <alignment horizontal="center" vertical="center" wrapText="1"/>
    </xf>
    <xf numFmtId="167" fontId="11" fillId="4" borderId="1" xfId="2" applyNumberFormat="1" applyFont="1" applyFill="1" applyBorder="1" applyAlignment="1">
      <alignment horizontal="center" vertical="center" wrapText="1"/>
    </xf>
    <xf numFmtId="0" fontId="15" fillId="2" borderId="1" xfId="0" applyFont="1" applyFill="1" applyBorder="1" applyAlignment="1">
      <alignment horizontal="right" vertical="center" wrapText="1"/>
    </xf>
    <xf numFmtId="0" fontId="15" fillId="0" borderId="1" xfId="0" applyFont="1" applyBorder="1" applyAlignment="1">
      <alignment horizontal="center" vertical="center"/>
    </xf>
    <xf numFmtId="0" fontId="0" fillId="0" borderId="1" xfId="0" applyBorder="1" applyAlignment="1">
      <alignment vertical="top" wrapText="1"/>
    </xf>
    <xf numFmtId="4" fontId="0" fillId="4" borderId="1" xfId="0" applyNumberFormat="1" applyFill="1" applyBorder="1" applyAlignment="1">
      <alignment horizontal="center" vertical="center"/>
    </xf>
    <xf numFmtId="0" fontId="21" fillId="0" borderId="1" xfId="0" applyFont="1" applyBorder="1" applyAlignment="1">
      <alignment horizontal="center" vertical="center" wrapText="1"/>
    </xf>
    <xf numFmtId="9" fontId="11" fillId="4" borderId="11" xfId="2" applyFont="1" applyFill="1" applyBorder="1" applyAlignment="1">
      <alignment horizontal="center" vertical="center" wrapText="1"/>
    </xf>
    <xf numFmtId="14" fontId="21" fillId="0" borderId="1" xfId="0" applyNumberFormat="1" applyFont="1" applyBorder="1" applyAlignment="1">
      <alignment horizontal="center" vertical="center"/>
    </xf>
    <xf numFmtId="4" fontId="10" fillId="4" borderId="1" xfId="0" applyNumberFormat="1" applyFont="1" applyFill="1" applyBorder="1" applyAlignment="1">
      <alignment horizontal="center" vertical="center" wrapText="1"/>
    </xf>
    <xf numFmtId="0" fontId="28" fillId="0" borderId="1" xfId="0" applyFont="1" applyBorder="1" applyAlignment="1">
      <alignment horizontal="left" vertical="top"/>
    </xf>
    <xf numFmtId="0" fontId="28" fillId="0" borderId="1" xfId="0" applyFont="1" applyBorder="1" applyAlignment="1">
      <alignment horizontal="left" vertical="top" wrapText="1"/>
    </xf>
    <xf numFmtId="0" fontId="28" fillId="0" borderId="1" xfId="0" applyFont="1" applyBorder="1" applyAlignment="1">
      <alignment horizontal="left" wrapText="1"/>
    </xf>
    <xf numFmtId="0" fontId="20" fillId="0" borderId="0" xfId="0" applyFont="1" applyAlignment="1">
      <alignment horizontal="center"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7" fillId="3" borderId="1" xfId="0" applyFont="1" applyFill="1" applyBorder="1" applyAlignment="1">
      <alignment horizontal="justify" vertical="center" wrapText="1"/>
    </xf>
    <xf numFmtId="0" fontId="28" fillId="4" borderId="1" xfId="0" applyFont="1" applyFill="1" applyBorder="1" applyAlignment="1">
      <alignment vertical="top" wrapText="1"/>
    </xf>
    <xf numFmtId="0" fontId="28" fillId="4" borderId="1" xfId="0" applyFont="1" applyFill="1" applyBorder="1" applyAlignment="1">
      <alignment wrapText="1"/>
    </xf>
    <xf numFmtId="4" fontId="0" fillId="4" borderId="1" xfId="0" applyNumberFormat="1" applyFill="1" applyBorder="1" applyAlignment="1">
      <alignment horizontal="left" vertical="center" indent="6"/>
    </xf>
    <xf numFmtId="0" fontId="29" fillId="0" borderId="1" xfId="0" applyFont="1" applyBorder="1" applyAlignment="1">
      <alignment horizontal="right" wrapText="1"/>
    </xf>
    <xf numFmtId="168" fontId="0" fillId="4" borderId="1" xfId="0" applyNumberFormat="1" applyFill="1" applyBorder="1" applyAlignment="1">
      <alignment horizontal="center" vertical="center"/>
    </xf>
    <xf numFmtId="4" fontId="0" fillId="0" borderId="0" xfId="0" applyNumberFormat="1"/>
    <xf numFmtId="4" fontId="12" fillId="4" borderId="1" xfId="3" applyNumberFormat="1" applyFill="1" applyBorder="1" applyAlignment="1">
      <alignment horizontal="center" vertical="center"/>
    </xf>
    <xf numFmtId="0" fontId="5" fillId="4" borderId="1" xfId="0" applyFont="1" applyFill="1" applyBorder="1" applyAlignment="1">
      <alignment horizontal="center" vertical="center"/>
    </xf>
    <xf numFmtId="0" fontId="32" fillId="3" borderId="1" xfId="0" applyFont="1" applyFill="1" applyBorder="1" applyAlignment="1">
      <alignment horizontal="center" vertical="center"/>
    </xf>
    <xf numFmtId="0" fontId="32" fillId="3" borderId="3" xfId="0" applyFont="1" applyFill="1" applyBorder="1" applyAlignment="1">
      <alignment horizontal="center" vertical="center"/>
    </xf>
    <xf numFmtId="0" fontId="32" fillId="3" borderId="8" xfId="0" applyFont="1" applyFill="1" applyBorder="1" applyAlignment="1">
      <alignment horizontal="center" vertical="center" wrapText="1"/>
    </xf>
    <xf numFmtId="0" fontId="33" fillId="2" borderId="0" xfId="0" applyFont="1" applyFill="1"/>
    <xf numFmtId="0" fontId="34" fillId="0" borderId="0" xfId="0" applyFont="1"/>
    <xf numFmtId="0" fontId="32" fillId="3" borderId="1" xfId="0" applyFont="1" applyFill="1" applyBorder="1" applyAlignment="1">
      <alignment horizontal="center" vertical="center" wrapText="1"/>
    </xf>
    <xf numFmtId="0" fontId="0" fillId="4" borderId="1" xfId="0" applyFill="1" applyBorder="1" applyAlignment="1">
      <alignment vertical="center" wrapText="1"/>
    </xf>
    <xf numFmtId="167" fontId="0" fillId="0" borderId="0" xfId="0" applyNumberFormat="1"/>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0" borderId="4" xfId="0" applyFont="1" applyBorder="1" applyAlignment="1">
      <alignment wrapText="1"/>
    </xf>
    <xf numFmtId="0" fontId="4" fillId="0" borderId="4" xfId="0" applyFont="1" applyBorder="1" applyAlignment="1">
      <alignment vertical="center" wrapText="1"/>
    </xf>
    <xf numFmtId="0" fontId="4" fillId="2" borderId="4" xfId="0" applyFont="1" applyFill="1" applyBorder="1" applyAlignment="1">
      <alignment horizontal="left" vertical="center" wrapText="1"/>
    </xf>
    <xf numFmtId="0" fontId="4" fillId="2" borderId="10"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1" xfId="0" applyFont="1" applyFill="1" applyBorder="1"/>
    <xf numFmtId="0" fontId="3" fillId="2" borderId="1" xfId="0" applyFont="1" applyFill="1" applyBorder="1" applyAlignment="1">
      <alignment horizontal="center" vertical="center" wrapText="1"/>
    </xf>
    <xf numFmtId="0" fontId="3" fillId="2" borderId="1" xfId="0" applyFont="1" applyFill="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0" fontId="3" fillId="2" borderId="1" xfId="0" applyFont="1" applyFill="1" applyBorder="1" applyAlignment="1">
      <alignment wrapText="1"/>
    </xf>
    <xf numFmtId="0" fontId="3" fillId="2" borderId="1" xfId="0" applyFont="1" applyFill="1" applyBorder="1" applyAlignment="1">
      <alignment horizontal="right"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17" fillId="2" borderId="1" xfId="0" applyFont="1" applyFill="1" applyBorder="1" applyAlignment="1">
      <alignment vertical="center" wrapText="1"/>
    </xf>
    <xf numFmtId="0" fontId="17" fillId="2" borderId="0" xfId="0" applyFont="1" applyFill="1" applyAlignment="1">
      <alignment vertical="center" wrapText="1"/>
    </xf>
    <xf numFmtId="0" fontId="2" fillId="2" borderId="1" xfId="0" applyFont="1" applyFill="1" applyBorder="1" applyAlignment="1">
      <alignment vertical="center" wrapText="1"/>
    </xf>
    <xf numFmtId="0" fontId="33" fillId="0" borderId="0" xfId="0" applyFont="1" applyAlignment="1">
      <alignment horizontal="center"/>
    </xf>
    <xf numFmtId="0" fontId="21" fillId="0" borderId="0" xfId="0" applyFont="1" applyAlignment="1">
      <alignment horizontal="center"/>
    </xf>
    <xf numFmtId="0" fontId="26" fillId="0" borderId="2" xfId="0" applyFont="1" applyBorder="1" applyAlignment="1">
      <alignment horizontal="left"/>
    </xf>
    <xf numFmtId="0" fontId="14" fillId="0" borderId="1"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left" vertical="top" wrapText="1"/>
    </xf>
    <xf numFmtId="0" fontId="14" fillId="0" borderId="3"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4" xfId="0" applyFont="1" applyBorder="1" applyAlignment="1">
      <alignment horizontal="center" vertical="center" wrapText="1"/>
    </xf>
    <xf numFmtId="0" fontId="28" fillId="3" borderId="5" xfId="0" applyFont="1" applyFill="1" applyBorder="1" applyAlignment="1">
      <alignment horizontal="center"/>
    </xf>
    <xf numFmtId="0" fontId="28" fillId="3" borderId="6" xfId="0" applyFont="1" applyFill="1" applyBorder="1" applyAlignment="1">
      <alignment horizontal="center"/>
    </xf>
    <xf numFmtId="0" fontId="28" fillId="3" borderId="7" xfId="0" applyFont="1" applyFill="1" applyBorder="1" applyAlignment="1">
      <alignment horizontal="center"/>
    </xf>
    <xf numFmtId="0" fontId="0" fillId="4" borderId="3" xfId="0" applyFill="1" applyBorder="1" applyAlignment="1">
      <alignment horizontal="center" vertical="center" wrapText="1"/>
    </xf>
    <xf numFmtId="0" fontId="0" fillId="4" borderId="8" xfId="0" applyFill="1" applyBorder="1" applyAlignment="1">
      <alignment horizontal="center" vertical="center"/>
    </xf>
    <xf numFmtId="0" fontId="0" fillId="4" borderId="4" xfId="0" applyFill="1" applyBorder="1" applyAlignment="1">
      <alignment horizontal="center" vertical="center"/>
    </xf>
    <xf numFmtId="0" fontId="13" fillId="0" borderId="3"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0" fontId="0" fillId="4" borderId="3" xfId="0" applyFill="1" applyBorder="1" applyAlignment="1">
      <alignment horizontal="center" vertical="top" wrapText="1"/>
    </xf>
    <xf numFmtId="0" fontId="0" fillId="4" borderId="4" xfId="0" applyFill="1" applyBorder="1" applyAlignment="1">
      <alignment horizontal="center" vertical="top" wrapText="1"/>
    </xf>
    <xf numFmtId="0" fontId="20" fillId="0" borderId="0" xfId="0" applyFont="1" applyAlignment="1">
      <alignment horizontal="left" vertical="center" wrapText="1"/>
    </xf>
    <xf numFmtId="0" fontId="20" fillId="0" borderId="0" xfId="0" applyFont="1" applyAlignment="1">
      <alignment horizontal="left" vertical="center"/>
    </xf>
    <xf numFmtId="0" fontId="13"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2" fontId="6" fillId="4" borderId="5" xfId="0" applyNumberFormat="1" applyFont="1" applyFill="1" applyBorder="1" applyAlignment="1">
      <alignment horizontal="center" vertical="center" wrapText="1"/>
    </xf>
    <xf numFmtId="2" fontId="6" fillId="4" borderId="6" xfId="0" applyNumberFormat="1" applyFont="1" applyFill="1" applyBorder="1" applyAlignment="1">
      <alignment horizontal="center" vertical="center" wrapText="1"/>
    </xf>
    <xf numFmtId="2" fontId="6" fillId="4" borderId="7" xfId="0" applyNumberFormat="1" applyFont="1" applyFill="1" applyBorder="1" applyAlignment="1">
      <alignment horizontal="center" vertical="center" wrapText="1"/>
    </xf>
    <xf numFmtId="0" fontId="3" fillId="4" borderId="9" xfId="1" applyNumberFormat="1" applyFont="1" applyFill="1" applyBorder="1" applyAlignment="1">
      <alignment horizontal="left" vertical="center" wrapText="1"/>
    </xf>
    <xf numFmtId="0" fontId="11" fillId="4" borderId="2" xfId="1" applyNumberFormat="1" applyFont="1" applyFill="1" applyBorder="1" applyAlignment="1">
      <alignment horizontal="left" vertical="center" wrapText="1"/>
    </xf>
    <xf numFmtId="0" fontId="13" fillId="2" borderId="3"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0" fillId="4" borderId="8" xfId="0" applyFill="1" applyBorder="1" applyAlignment="1">
      <alignment horizontal="center" vertical="center" wrapText="1"/>
    </xf>
    <xf numFmtId="0" fontId="0" fillId="4" borderId="4" xfId="0" applyFill="1" applyBorder="1" applyAlignment="1">
      <alignment horizontal="center" vertical="center" wrapText="1"/>
    </xf>
    <xf numFmtId="0" fontId="0" fillId="4" borderId="1" xfId="0" applyFill="1" applyBorder="1" applyAlignment="1">
      <alignment horizontal="left" vertical="top" wrapText="1"/>
    </xf>
    <xf numFmtId="0" fontId="0" fillId="4" borderId="1" xfId="0" applyFill="1" applyBorder="1" applyAlignment="1">
      <alignment horizontal="left" vertical="top"/>
    </xf>
    <xf numFmtId="0" fontId="0" fillId="4" borderId="1" xfId="0" applyFill="1" applyBorder="1" applyAlignment="1">
      <alignment horizontal="center"/>
    </xf>
    <xf numFmtId="0" fontId="0" fillId="4" borderId="3" xfId="0" applyFill="1" applyBorder="1" applyAlignment="1">
      <alignment horizontal="left" vertical="top" wrapText="1"/>
    </xf>
    <xf numFmtId="0" fontId="0" fillId="4" borderId="8" xfId="0" applyFill="1" applyBorder="1" applyAlignment="1">
      <alignment horizontal="left" vertical="top" wrapText="1"/>
    </xf>
    <xf numFmtId="0" fontId="0" fillId="4" borderId="4" xfId="0" applyFill="1" applyBorder="1" applyAlignment="1">
      <alignment horizontal="left" vertical="top" wrapText="1"/>
    </xf>
    <xf numFmtId="0" fontId="18" fillId="2" borderId="3"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4" borderId="1" xfId="1" applyNumberFormat="1" applyFont="1" applyFill="1" applyBorder="1" applyAlignment="1">
      <alignment horizontal="left" vertical="top" wrapText="1"/>
    </xf>
    <xf numFmtId="0" fontId="23" fillId="4" borderId="3" xfId="0" applyFont="1" applyFill="1" applyBorder="1" applyAlignment="1">
      <alignment horizontal="left" vertical="top" wrapText="1"/>
    </xf>
    <xf numFmtId="0" fontId="23" fillId="4" borderId="4" xfId="0" applyFont="1" applyFill="1" applyBorder="1" applyAlignment="1">
      <alignment horizontal="left" vertical="top" wrapText="1"/>
    </xf>
    <xf numFmtId="0" fontId="13" fillId="0" borderId="1" xfId="0" applyFont="1" applyBorder="1" applyAlignment="1">
      <alignment horizontal="center" vertical="center"/>
    </xf>
    <xf numFmtId="0" fontId="0" fillId="0" borderId="1" xfId="0" applyBorder="1" applyAlignment="1">
      <alignment horizontal="center" vertical="center" wrapText="1"/>
    </xf>
    <xf numFmtId="0" fontId="17" fillId="2" borderId="3"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0" fillId="0" borderId="1" xfId="0"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0" fillId="4" borderId="5" xfId="0" applyFill="1" applyBorder="1" applyAlignment="1">
      <alignment horizontal="left" vertical="top"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9" fillId="0" borderId="3"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13" fillId="0" borderId="1" xfId="0" applyFont="1" applyBorder="1" applyAlignment="1">
      <alignment horizontal="center" vertical="center" wrapText="1"/>
    </xf>
    <xf numFmtId="0" fontId="2" fillId="4" borderId="5" xfId="0" applyFont="1" applyFill="1" applyBorder="1" applyAlignment="1">
      <alignment horizontal="left" wrapText="1"/>
    </xf>
    <xf numFmtId="0" fontId="11" fillId="4" borderId="6" xfId="0" applyFont="1" applyFill="1" applyBorder="1" applyAlignment="1">
      <alignment horizontal="left"/>
    </xf>
    <xf numFmtId="0" fontId="11" fillId="4" borderId="7" xfId="0" applyFont="1" applyFill="1" applyBorder="1" applyAlignment="1">
      <alignment horizontal="left"/>
    </xf>
    <xf numFmtId="0" fontId="0" fillId="4" borderId="6" xfId="0" applyFill="1" applyBorder="1" applyAlignment="1">
      <alignment horizontal="left" vertical="top"/>
    </xf>
    <xf numFmtId="0" fontId="0" fillId="4" borderId="7" xfId="0" applyFill="1" applyBorder="1" applyAlignment="1">
      <alignment horizontal="left" vertical="top"/>
    </xf>
    <xf numFmtId="0" fontId="24" fillId="0" borderId="3"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14" fontId="24" fillId="0" borderId="3" xfId="0" applyNumberFormat="1" applyFont="1" applyBorder="1" applyAlignment="1">
      <alignment horizontal="center" vertical="center"/>
    </xf>
    <xf numFmtId="0" fontId="24" fillId="0" borderId="8" xfId="0" applyFont="1" applyBorder="1" applyAlignment="1">
      <alignment horizontal="center" vertical="center"/>
    </xf>
    <xf numFmtId="0" fontId="24" fillId="0" borderId="4" xfId="0" applyFont="1" applyBorder="1" applyAlignment="1">
      <alignment horizontal="center" vertical="center"/>
    </xf>
    <xf numFmtId="14" fontId="25" fillId="0" borderId="3" xfId="0" applyNumberFormat="1" applyFont="1" applyBorder="1" applyAlignment="1">
      <alignment horizontal="center" vertical="center"/>
    </xf>
    <xf numFmtId="14" fontId="25" fillId="0" borderId="8" xfId="0" applyNumberFormat="1" applyFont="1" applyBorder="1" applyAlignment="1">
      <alignment horizontal="center" vertical="center"/>
    </xf>
    <xf numFmtId="14" fontId="25" fillId="0" borderId="4" xfId="0" applyNumberFormat="1" applyFont="1" applyBorder="1" applyAlignment="1">
      <alignment horizontal="center" vertical="center"/>
    </xf>
    <xf numFmtId="0" fontId="0" fillId="4" borderId="3" xfId="0" applyFill="1" applyBorder="1" applyAlignment="1">
      <alignment horizontal="center"/>
    </xf>
    <xf numFmtId="0" fontId="0" fillId="4" borderId="4" xfId="0" applyFill="1" applyBorder="1" applyAlignment="1">
      <alignment horizontal="center"/>
    </xf>
    <xf numFmtId="0" fontId="0" fillId="4" borderId="11" xfId="0" applyFill="1" applyBorder="1" applyAlignment="1">
      <alignment horizontal="center" vertical="top" wrapText="1"/>
    </xf>
    <xf numFmtId="0" fontId="0" fillId="4" borderId="12" xfId="0" applyFill="1" applyBorder="1" applyAlignment="1">
      <alignment horizontal="center" vertical="top" wrapText="1"/>
    </xf>
    <xf numFmtId="0" fontId="0" fillId="4" borderId="10" xfId="0" applyFill="1" applyBorder="1" applyAlignment="1">
      <alignment horizontal="center" vertical="top" wrapText="1"/>
    </xf>
    <xf numFmtId="0" fontId="0" fillId="4" borderId="9" xfId="0" applyFill="1" applyBorder="1" applyAlignment="1">
      <alignment horizontal="center" vertical="top" wrapText="1"/>
    </xf>
    <xf numFmtId="0" fontId="0" fillId="4" borderId="2" xfId="0" applyFill="1" applyBorder="1" applyAlignment="1">
      <alignment horizontal="center" vertical="top" wrapText="1"/>
    </xf>
    <xf numFmtId="0" fontId="0" fillId="4" borderId="13" xfId="0" applyFill="1" applyBorder="1" applyAlignment="1">
      <alignment horizontal="center" vertical="top" wrapText="1"/>
    </xf>
    <xf numFmtId="0" fontId="21" fillId="0" borderId="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4" xfId="0" applyFont="1" applyBorder="1" applyAlignment="1">
      <alignment horizontal="center" vertical="center" wrapText="1"/>
    </xf>
    <xf numFmtId="14" fontId="21" fillId="0" borderId="3" xfId="0" applyNumberFormat="1" applyFont="1" applyBorder="1" applyAlignment="1">
      <alignment horizontal="center" vertical="center"/>
    </xf>
    <xf numFmtId="0" fontId="21" fillId="0" borderId="8" xfId="0" applyFont="1" applyBorder="1" applyAlignment="1">
      <alignment horizontal="center" vertical="center"/>
    </xf>
    <xf numFmtId="0" fontId="21" fillId="0" borderId="4" xfId="0" applyFont="1" applyBorder="1" applyAlignment="1">
      <alignment horizontal="center" vertical="center"/>
    </xf>
    <xf numFmtId="0" fontId="0" fillId="4" borderId="5" xfId="0" applyFill="1"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0" fillId="4" borderId="1" xfId="0" applyFill="1" applyBorder="1" applyAlignment="1">
      <alignment horizontal="center" vertical="top" wrapText="1"/>
    </xf>
    <xf numFmtId="0" fontId="0" fillId="4" borderId="1" xfId="0" applyFill="1" applyBorder="1" applyAlignment="1">
      <alignment horizontal="center" vertical="top"/>
    </xf>
    <xf numFmtId="0" fontId="13" fillId="0" borderId="8" xfId="0" applyFont="1" applyBorder="1" applyAlignment="1">
      <alignment horizontal="center" vertical="center"/>
    </xf>
    <xf numFmtId="0" fontId="0" fillId="4" borderId="3" xfId="0" applyFill="1" applyBorder="1" applyAlignment="1">
      <alignment horizontal="left" vertical="center" wrapText="1"/>
    </xf>
    <xf numFmtId="0" fontId="0" fillId="4" borderId="8" xfId="0" applyFill="1" applyBorder="1" applyAlignment="1">
      <alignment horizontal="left" vertical="center" wrapText="1"/>
    </xf>
    <xf numFmtId="0" fontId="0" fillId="4" borderId="4" xfId="0" applyFill="1" applyBorder="1" applyAlignment="1">
      <alignment horizontal="left" vertical="center" wrapText="1"/>
    </xf>
    <xf numFmtId="168" fontId="0" fillId="4" borderId="3" xfId="0" applyNumberFormat="1" applyFill="1" applyBorder="1" applyAlignment="1">
      <alignment horizontal="center" vertical="center"/>
    </xf>
    <xf numFmtId="168" fontId="0" fillId="4" borderId="4" xfId="0" applyNumberFormat="1" applyFill="1" applyBorder="1" applyAlignment="1">
      <alignment horizontal="center" vertical="center"/>
    </xf>
    <xf numFmtId="168" fontId="0" fillId="4" borderId="5" xfId="0" applyNumberFormat="1" applyFill="1" applyBorder="1" applyAlignment="1">
      <alignment horizontal="center"/>
    </xf>
    <xf numFmtId="168" fontId="0" fillId="4" borderId="6" xfId="0" applyNumberFormat="1" applyFill="1" applyBorder="1" applyAlignment="1">
      <alignment horizontal="center"/>
    </xf>
    <xf numFmtId="168" fontId="0" fillId="4" borderId="7" xfId="0" applyNumberFormat="1" applyFill="1" applyBorder="1" applyAlignment="1">
      <alignment horizontal="center"/>
    </xf>
    <xf numFmtId="168" fontId="0" fillId="4" borderId="5" xfId="0" applyNumberFormat="1" applyFill="1" applyBorder="1" applyAlignment="1">
      <alignment horizontal="center" vertical="center"/>
    </xf>
    <xf numFmtId="168" fontId="0" fillId="4" borderId="6" xfId="0" applyNumberFormat="1" applyFill="1" applyBorder="1" applyAlignment="1">
      <alignment horizontal="center" vertical="center"/>
    </xf>
    <xf numFmtId="168" fontId="0" fillId="4" borderId="7" xfId="0" applyNumberFormat="1" applyFill="1" applyBorder="1" applyAlignment="1">
      <alignment horizontal="center" vertical="center"/>
    </xf>
    <xf numFmtId="0" fontId="0" fillId="4" borderId="4" xfId="0" applyFill="1" applyBorder="1" applyAlignment="1">
      <alignment horizontal="left" vertical="top"/>
    </xf>
  </cellXfs>
  <cellStyles count="5">
    <cellStyle name="Обычный" xfId="0" builtinId="0"/>
    <cellStyle name="Обычный 2" xfId="3" xr:uid="{78A5D5D6-85EC-42F7-9C64-AAC6E0E52EFC}"/>
    <cellStyle name="Процентный" xfId="2" builtinId="5"/>
    <cellStyle name="Финансовый" xfId="1" builtinId="3"/>
    <cellStyle name="Финансовый 2" xfId="4" xr:uid="{D4163EE8-C888-43E2-8A5A-36942D665B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Тема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D8FD4-43BE-4DF5-9544-738B8A0EF076}">
  <dimension ref="A1:J22"/>
  <sheetViews>
    <sheetView view="pageBreakPreview" zoomScale="115" zoomScaleNormal="100" zoomScaleSheetLayoutView="115" workbookViewId="0">
      <selection sqref="A1:D9"/>
    </sheetView>
  </sheetViews>
  <sheetFormatPr defaultRowHeight="15"/>
  <cols>
    <col min="1" max="1" width="28" customWidth="1"/>
    <col min="2" max="2" width="21" customWidth="1"/>
    <col min="3" max="3" width="29" customWidth="1"/>
    <col min="4" max="4" width="73.7109375" customWidth="1"/>
    <col min="9" max="9" width="27" customWidth="1"/>
    <col min="10" max="10" width="11.7109375" customWidth="1"/>
  </cols>
  <sheetData>
    <row r="1" spans="1:10" ht="409.5" customHeight="1">
      <c r="A1" s="114" t="s">
        <v>80</v>
      </c>
      <c r="B1" s="114"/>
      <c r="C1" s="114"/>
      <c r="D1" s="114"/>
      <c r="E1" s="113"/>
      <c r="F1" s="113"/>
      <c r="G1" s="113"/>
      <c r="H1" s="113"/>
      <c r="I1" s="113"/>
      <c r="J1" s="68"/>
    </row>
    <row r="2" spans="1:10" ht="403.5" customHeight="1">
      <c r="A2" s="114"/>
      <c r="B2" s="114"/>
      <c r="C2" s="114"/>
      <c r="D2" s="114"/>
    </row>
    <row r="3" spans="1:10" ht="216" customHeight="1">
      <c r="A3" s="114"/>
      <c r="B3" s="114"/>
      <c r="C3" s="114"/>
      <c r="D3" s="114"/>
    </row>
    <row r="4" spans="1:10" ht="231.75" customHeight="1">
      <c r="A4" s="114"/>
      <c r="B4" s="114"/>
      <c r="C4" s="114"/>
      <c r="D4" s="114"/>
    </row>
    <row r="5" spans="1:10" ht="132" customHeight="1">
      <c r="A5" s="114"/>
      <c r="B5" s="114"/>
      <c r="C5" s="114"/>
      <c r="D5" s="114"/>
    </row>
    <row r="6" spans="1:10">
      <c r="A6" s="114"/>
      <c r="B6" s="114"/>
      <c r="C6" s="114"/>
      <c r="D6" s="114"/>
    </row>
    <row r="7" spans="1:10">
      <c r="A7" s="114"/>
      <c r="B7" s="114"/>
      <c r="C7" s="114"/>
      <c r="D7" s="114"/>
    </row>
    <row r="8" spans="1:10">
      <c r="A8" s="114"/>
      <c r="B8" s="114"/>
      <c r="C8" s="114"/>
      <c r="D8" s="114"/>
    </row>
    <row r="9" spans="1:10">
      <c r="A9" s="114"/>
      <c r="B9" s="114"/>
      <c r="C9" s="114"/>
      <c r="D9" s="114"/>
    </row>
    <row r="10" spans="1:10" ht="15.75" customHeight="1">
      <c r="A10" s="111" t="s">
        <v>81</v>
      </c>
      <c r="B10" s="111"/>
      <c r="C10" s="111"/>
      <c r="D10" s="111"/>
    </row>
    <row r="11" spans="1:10" ht="52.5" customHeight="1">
      <c r="A11" s="71" t="s">
        <v>82</v>
      </c>
      <c r="B11" s="71" t="s">
        <v>64</v>
      </c>
      <c r="C11" s="71" t="s">
        <v>83</v>
      </c>
      <c r="D11" s="71" t="s">
        <v>84</v>
      </c>
    </row>
    <row r="12" spans="1:10" ht="53.25" customHeight="1">
      <c r="A12" s="112" t="s">
        <v>85</v>
      </c>
      <c r="B12" s="69">
        <v>1</v>
      </c>
      <c r="C12" s="65" t="s">
        <v>87</v>
      </c>
      <c r="D12" s="72" t="s">
        <v>88</v>
      </c>
    </row>
    <row r="13" spans="1:10" ht="30">
      <c r="A13" s="112"/>
      <c r="B13" s="70">
        <v>2</v>
      </c>
      <c r="C13" s="65" t="s">
        <v>89</v>
      </c>
      <c r="D13" s="72" t="s">
        <v>88</v>
      </c>
    </row>
    <row r="14" spans="1:10" ht="70.5" customHeight="1">
      <c r="A14" s="112"/>
      <c r="B14" s="70">
        <v>3</v>
      </c>
      <c r="C14" s="65" t="s">
        <v>90</v>
      </c>
      <c r="D14" s="72" t="s">
        <v>88</v>
      </c>
    </row>
    <row r="15" spans="1:10" ht="30">
      <c r="A15" s="112"/>
      <c r="B15" s="69">
        <v>4</v>
      </c>
      <c r="C15" s="65" t="s">
        <v>91</v>
      </c>
      <c r="D15" s="72" t="s">
        <v>88</v>
      </c>
    </row>
    <row r="16" spans="1:10" ht="30">
      <c r="A16" s="112"/>
      <c r="B16" s="70">
        <v>5</v>
      </c>
      <c r="C16" s="65" t="s">
        <v>92</v>
      </c>
      <c r="D16" s="72" t="s">
        <v>88</v>
      </c>
    </row>
    <row r="17" spans="1:4" ht="15.75">
      <c r="A17" s="118"/>
      <c r="B17" s="119"/>
      <c r="C17" s="119"/>
      <c r="D17" s="120"/>
    </row>
    <row r="18" spans="1:4" ht="45" customHeight="1">
      <c r="A18" s="115" t="s">
        <v>86</v>
      </c>
      <c r="B18" s="70">
        <v>1</v>
      </c>
      <c r="C18" s="65" t="s">
        <v>93</v>
      </c>
      <c r="D18" s="72" t="s">
        <v>88</v>
      </c>
    </row>
    <row r="19" spans="1:4" ht="30">
      <c r="A19" s="116"/>
      <c r="B19" s="70">
        <v>2</v>
      </c>
      <c r="C19" s="66" t="s">
        <v>95</v>
      </c>
      <c r="D19" s="72" t="s">
        <v>88</v>
      </c>
    </row>
    <row r="20" spans="1:4" ht="30">
      <c r="A20" s="116"/>
      <c r="B20" s="70">
        <v>3</v>
      </c>
      <c r="C20" s="66" t="s">
        <v>96</v>
      </c>
      <c r="D20" s="72" t="s">
        <v>88</v>
      </c>
    </row>
    <row r="21" spans="1:4" ht="30">
      <c r="A21" s="116"/>
      <c r="B21" s="70">
        <v>4</v>
      </c>
      <c r="C21" s="65" t="s">
        <v>97</v>
      </c>
      <c r="D21" s="72" t="s">
        <v>88</v>
      </c>
    </row>
    <row r="22" spans="1:4" ht="45.75">
      <c r="A22" s="117"/>
      <c r="B22" s="70">
        <v>5</v>
      </c>
      <c r="C22" s="67" t="s">
        <v>98</v>
      </c>
      <c r="D22" s="73" t="s">
        <v>94</v>
      </c>
    </row>
  </sheetData>
  <sheetProtection algorithmName="SHA-512" hashValue="kTHrqdKQyV/sIZp7UoXOS4WuwIKXWDgIi/kYL6A6Cr/TzOY3K/rpIcjva4SV9NnB9i7t6YRnR2xgW6HZW5Hmmw==" saltValue="WGrgmMJVv+TaznB528/BeQ==" spinCount="100000" sheet="1" formatCells="0" formatColumns="0" formatRows="0" insertColumns="0" insertRows="0" insertHyperlinks="0" deleteColumns="0" deleteRows="0" sort="0" autoFilter="0" pivotTables="0"/>
  <mergeCells count="6">
    <mergeCell ref="A10:D10"/>
    <mergeCell ref="A12:A16"/>
    <mergeCell ref="E1:I1"/>
    <mergeCell ref="A1:D9"/>
    <mergeCell ref="A18:A22"/>
    <mergeCell ref="A17:D17"/>
  </mergeCells>
  <pageMargins left="0.7" right="0.7" top="0.75" bottom="0.75" header="0.3" footer="0.3"/>
  <pageSetup paperSize="9" scale="41" orientation="portrait" verticalDpi="0" r:id="rId1"/>
  <rowBreaks count="1" manualBreakCount="1">
    <brk id="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09290-33D5-4627-974D-40780C41D9E4}">
  <dimension ref="A2:K8"/>
  <sheetViews>
    <sheetView view="pageBreakPreview" zoomScale="60" zoomScaleNormal="70" workbookViewId="0">
      <selection activeCell="A2" sqref="A2:J2"/>
    </sheetView>
  </sheetViews>
  <sheetFormatPr defaultRowHeight="15"/>
  <cols>
    <col min="1" max="1" width="15.42578125" customWidth="1"/>
    <col min="2" max="2" width="32.5703125" customWidth="1"/>
    <col min="3" max="3" width="21.28515625" customWidth="1"/>
    <col min="4" max="4" width="15.140625" customWidth="1"/>
    <col min="5" max="5" width="29.5703125" customWidth="1"/>
    <col min="6" max="6" width="26.85546875" customWidth="1"/>
    <col min="7" max="7" width="36.28515625" customWidth="1"/>
    <col min="8" max="8" width="20.28515625" hidden="1" customWidth="1"/>
    <col min="9" max="9" width="21.42578125" hidden="1" customWidth="1"/>
    <col min="10" max="10" width="20.85546875" hidden="1" customWidth="1"/>
    <col min="11" max="11" width="34.7109375" customWidth="1"/>
  </cols>
  <sheetData>
    <row r="2" spans="1:11" ht="21">
      <c r="A2" s="109" t="s">
        <v>212</v>
      </c>
      <c r="B2" s="110"/>
      <c r="C2" s="110"/>
      <c r="D2" s="110"/>
      <c r="E2" s="110"/>
      <c r="F2" s="110"/>
      <c r="G2" s="110"/>
      <c r="H2" s="110"/>
      <c r="I2" s="110"/>
      <c r="J2" s="110"/>
    </row>
    <row r="3" spans="1:11" ht="19.5">
      <c r="A3" s="83" t="s">
        <v>167</v>
      </c>
    </row>
    <row r="4" spans="1:11" ht="54">
      <c r="A4" s="85" t="s">
        <v>0</v>
      </c>
      <c r="B4" s="81" t="s">
        <v>101</v>
      </c>
      <c r="C4" s="85" t="s">
        <v>102</v>
      </c>
      <c r="D4" s="85" t="s">
        <v>103</v>
      </c>
      <c r="E4" s="85">
        <f>F4-1</f>
        <v>2023</v>
      </c>
      <c r="F4" s="85">
        <f>G4-1</f>
        <v>2024</v>
      </c>
      <c r="G4" s="85">
        <v>2025</v>
      </c>
      <c r="H4" s="85" t="s">
        <v>4</v>
      </c>
      <c r="I4" s="85" t="s">
        <v>5</v>
      </c>
      <c r="J4" s="85" t="s">
        <v>6</v>
      </c>
      <c r="K4" s="82" t="s">
        <v>104</v>
      </c>
    </row>
    <row r="5" spans="1:11" ht="105">
      <c r="A5" s="124" t="s">
        <v>33</v>
      </c>
      <c r="B5" s="14" t="s">
        <v>213</v>
      </c>
      <c r="C5" s="98" t="s">
        <v>114</v>
      </c>
      <c r="D5" s="108" t="s">
        <v>148</v>
      </c>
      <c r="E5" s="30">
        <v>0</v>
      </c>
      <c r="F5" s="30">
        <v>0</v>
      </c>
      <c r="G5" s="30">
        <v>0</v>
      </c>
      <c r="H5" s="13"/>
      <c r="I5" s="197" t="s">
        <v>63</v>
      </c>
      <c r="J5" s="200">
        <v>46116</v>
      </c>
      <c r="K5" s="35" t="s">
        <v>217</v>
      </c>
    </row>
    <row r="6" spans="1:11" ht="105">
      <c r="A6" s="126"/>
      <c r="B6" s="14" t="s">
        <v>214</v>
      </c>
      <c r="C6" s="98" t="s">
        <v>114</v>
      </c>
      <c r="D6" s="108" t="s">
        <v>148</v>
      </c>
      <c r="E6" s="30">
        <v>0</v>
      </c>
      <c r="F6" s="30">
        <v>0</v>
      </c>
      <c r="G6" s="30">
        <v>0</v>
      </c>
      <c r="H6" s="13"/>
      <c r="I6" s="198"/>
      <c r="J6" s="201"/>
      <c r="K6" s="35" t="s">
        <v>217</v>
      </c>
    </row>
    <row r="7" spans="1:11" ht="262.5" customHeight="1">
      <c r="A7" s="41" t="s">
        <v>34</v>
      </c>
      <c r="B7" s="14" t="s">
        <v>215</v>
      </c>
      <c r="C7" s="106" t="s">
        <v>115</v>
      </c>
      <c r="D7" s="13" t="s">
        <v>161</v>
      </c>
      <c r="E7" s="165" t="s">
        <v>216</v>
      </c>
      <c r="F7" s="178"/>
      <c r="G7" s="179"/>
      <c r="H7" s="12" t="s">
        <v>60</v>
      </c>
      <c r="I7" s="199"/>
      <c r="J7" s="202"/>
      <c r="K7" s="11"/>
    </row>
    <row r="8" spans="1:11">
      <c r="C8" s="107"/>
    </row>
  </sheetData>
  <sheetProtection algorithmName="SHA-512" hashValue="34+cXSqGpKIrH3Meq/FDVj4Ec7hrXpxOFBwbz5apUDojCHU9pL5Glxozt4rwBm6Jx/sTyTpyso8Ef8ZcRrRWEg==" saltValue="0080rVrr9HrJxOLqKlSt1Q==" spinCount="100000" sheet="1" formatCells="0" formatColumns="0" formatRows="0" insertColumns="0" insertRows="0" insertHyperlinks="0" deleteColumns="0" deleteRows="0" sort="0" autoFilter="0" pivotTables="0"/>
  <mergeCells count="5">
    <mergeCell ref="A2:J2"/>
    <mergeCell ref="A5:A6"/>
    <mergeCell ref="E7:G7"/>
    <mergeCell ref="I5:I7"/>
    <mergeCell ref="J5:J7"/>
  </mergeCells>
  <pageMargins left="0.7" right="0.7" top="0.75" bottom="0.75" header="0.3" footer="0.3"/>
  <pageSetup paperSize="9" scale="41"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13101-1885-4B83-A0C0-8308CE04FA1D}">
  <dimension ref="A2:J9"/>
  <sheetViews>
    <sheetView view="pageBreakPreview" zoomScale="60" zoomScaleNormal="70" workbookViewId="0">
      <selection activeCell="A2" sqref="A2:J2"/>
    </sheetView>
  </sheetViews>
  <sheetFormatPr defaultRowHeight="15"/>
  <cols>
    <col min="1" max="1" width="12.85546875" customWidth="1"/>
    <col min="2" max="2" width="23.140625" customWidth="1"/>
    <col min="3" max="3" width="19.140625" customWidth="1"/>
    <col min="4" max="4" width="19" customWidth="1"/>
    <col min="5" max="5" width="28.28515625" customWidth="1"/>
    <col min="6" max="6" width="29.140625" customWidth="1"/>
    <col min="7" max="7" width="27.42578125" customWidth="1"/>
    <col min="8" max="8" width="16.85546875" hidden="1" customWidth="1"/>
    <col min="9" max="9" width="22.85546875" hidden="1" customWidth="1"/>
    <col min="10" max="10" width="21.28515625" hidden="1" customWidth="1"/>
  </cols>
  <sheetData>
    <row r="2" spans="1:10" ht="21">
      <c r="A2" s="109" t="s">
        <v>218</v>
      </c>
      <c r="B2" s="110"/>
      <c r="C2" s="110"/>
      <c r="D2" s="110"/>
      <c r="E2" s="110"/>
      <c r="F2" s="110"/>
      <c r="G2" s="110"/>
      <c r="H2" s="110"/>
      <c r="I2" s="110"/>
      <c r="J2" s="110"/>
    </row>
    <row r="3" spans="1:10" ht="19.5">
      <c r="A3" s="83" t="s">
        <v>167</v>
      </c>
    </row>
    <row r="4" spans="1:10" ht="36">
      <c r="A4" s="85" t="s">
        <v>0</v>
      </c>
      <c r="B4" s="81" t="s">
        <v>101</v>
      </c>
      <c r="C4" s="85" t="s">
        <v>102</v>
      </c>
      <c r="D4" s="85" t="s">
        <v>103</v>
      </c>
      <c r="E4" s="85">
        <f>F4-1</f>
        <v>2023</v>
      </c>
      <c r="F4" s="85">
        <f>G4-1</f>
        <v>2024</v>
      </c>
      <c r="G4" s="85">
        <v>2025</v>
      </c>
      <c r="H4" s="27" t="s">
        <v>4</v>
      </c>
      <c r="I4" s="27" t="s">
        <v>5</v>
      </c>
      <c r="J4" s="27" t="s">
        <v>6</v>
      </c>
    </row>
    <row r="5" spans="1:10" ht="276" customHeight="1">
      <c r="A5" s="17" t="s">
        <v>36</v>
      </c>
      <c r="B5" s="14" t="s">
        <v>219</v>
      </c>
      <c r="C5" s="106" t="s">
        <v>115</v>
      </c>
      <c r="D5" s="15" t="s">
        <v>161</v>
      </c>
      <c r="E5" s="165" t="s">
        <v>220</v>
      </c>
      <c r="F5" s="178"/>
      <c r="G5" s="179"/>
      <c r="H5" s="15" t="s">
        <v>62</v>
      </c>
      <c r="I5" s="61" t="s">
        <v>63</v>
      </c>
      <c r="J5" s="63">
        <v>46116</v>
      </c>
    </row>
    <row r="7" spans="1:10" ht="15.75" hidden="1">
      <c r="A7" s="4" t="s">
        <v>44</v>
      </c>
    </row>
    <row r="8" spans="1:10" ht="28.5" hidden="1">
      <c r="A8" s="27" t="s">
        <v>0</v>
      </c>
      <c r="B8" s="27" t="s">
        <v>1</v>
      </c>
      <c r="C8" s="27" t="s">
        <v>2</v>
      </c>
      <c r="D8" s="27" t="s">
        <v>3</v>
      </c>
      <c r="E8" s="27">
        <f>F8-1</f>
        <v>2023</v>
      </c>
      <c r="F8" s="27">
        <f>G8-1</f>
        <v>2024</v>
      </c>
      <c r="G8" s="27">
        <v>2025</v>
      </c>
      <c r="H8" s="27" t="s">
        <v>4</v>
      </c>
      <c r="I8" s="27" t="s">
        <v>5</v>
      </c>
      <c r="J8" s="27" t="s">
        <v>6</v>
      </c>
    </row>
    <row r="9" spans="1:10" ht="135" hidden="1">
      <c r="A9" s="14" t="s">
        <v>36</v>
      </c>
      <c r="B9" s="8" t="s">
        <v>35</v>
      </c>
      <c r="C9" s="10" t="s">
        <v>9</v>
      </c>
      <c r="D9" s="15" t="s">
        <v>21</v>
      </c>
      <c r="E9" s="203"/>
      <c r="F9" s="204"/>
      <c r="G9" s="205"/>
      <c r="H9" s="2"/>
      <c r="I9" s="2"/>
      <c r="J9" s="2"/>
    </row>
  </sheetData>
  <sheetProtection algorithmName="SHA-512" hashValue="QGTWzjdN7RwgaxGUKIHqK1BQdg5yikuo14aTgOhN4JlBDMhOWaBNA/nO9G8Kcn/r9E0pAgymwqfy8HVxagDD9g==" saltValue="I5/mXO32n3BeP0V4Eqhq+g==" spinCount="100000" sheet="1" formatCells="0" formatColumns="0" formatRows="0" insertColumns="0" insertRows="0" insertHyperlinks="0" deleteColumns="0" deleteRows="0" sort="0" autoFilter="0" pivotTables="0"/>
  <mergeCells count="3">
    <mergeCell ref="A2:J2"/>
    <mergeCell ref="E5:G5"/>
    <mergeCell ref="E9:G9"/>
  </mergeCells>
  <pageMargins left="0.7" right="0.7" top="0.75" bottom="0.75" header="0.3" footer="0.3"/>
  <pageSetup paperSize="9" scale="54"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49CB2-AD00-48CD-87E3-CAE4D3F8B895}">
  <dimension ref="A2:J20"/>
  <sheetViews>
    <sheetView view="pageBreakPreview" zoomScale="60" zoomScaleNormal="70" workbookViewId="0">
      <selection activeCell="A2" sqref="A2:J2"/>
    </sheetView>
  </sheetViews>
  <sheetFormatPr defaultRowHeight="15"/>
  <cols>
    <col min="1" max="1" width="17.42578125" customWidth="1"/>
    <col min="2" max="2" width="39.5703125" customWidth="1"/>
    <col min="3" max="3" width="19.7109375" customWidth="1"/>
    <col min="4" max="4" width="19.28515625" customWidth="1"/>
    <col min="5" max="5" width="19.140625" customWidth="1"/>
    <col min="6" max="6" width="24.85546875" customWidth="1"/>
    <col min="7" max="7" width="23.140625" customWidth="1"/>
    <col min="8" max="8" width="26.7109375" hidden="1" customWidth="1"/>
    <col min="9" max="9" width="20.5703125" hidden="1" customWidth="1"/>
    <col min="10" max="10" width="21.7109375" hidden="1" customWidth="1"/>
  </cols>
  <sheetData>
    <row r="2" spans="1:10" ht="21">
      <c r="A2" s="109" t="s">
        <v>221</v>
      </c>
      <c r="B2" s="110"/>
      <c r="C2" s="110"/>
      <c r="D2" s="110"/>
      <c r="E2" s="110"/>
      <c r="F2" s="110"/>
      <c r="G2" s="110"/>
      <c r="H2" s="110"/>
      <c r="I2" s="110"/>
      <c r="J2" s="110"/>
    </row>
    <row r="3" spans="1:10" ht="19.5">
      <c r="A3" s="83" t="s">
        <v>167</v>
      </c>
    </row>
    <row r="4" spans="1:10" ht="36">
      <c r="A4" s="85" t="s">
        <v>0</v>
      </c>
      <c r="B4" s="81" t="s">
        <v>101</v>
      </c>
      <c r="C4" s="85" t="s">
        <v>102</v>
      </c>
      <c r="D4" s="85" t="s">
        <v>103</v>
      </c>
      <c r="E4" s="85">
        <f>F4-1</f>
        <v>2023</v>
      </c>
      <c r="F4" s="85">
        <f>G4-1</f>
        <v>2024</v>
      </c>
      <c r="G4" s="85">
        <v>2025</v>
      </c>
      <c r="H4" s="27" t="s">
        <v>4</v>
      </c>
      <c r="I4" s="27" t="s">
        <v>5</v>
      </c>
      <c r="J4" s="27" t="s">
        <v>6</v>
      </c>
    </row>
    <row r="5" spans="1:10" ht="123" customHeight="1">
      <c r="A5" s="124" t="s">
        <v>37</v>
      </c>
      <c r="B5" s="8" t="s">
        <v>222</v>
      </c>
      <c r="C5" s="98" t="s">
        <v>114</v>
      </c>
      <c r="D5" s="12" t="s">
        <v>181</v>
      </c>
      <c r="E5" s="34">
        <v>17</v>
      </c>
      <c r="F5" s="34">
        <v>44</v>
      </c>
      <c r="G5" s="34">
        <v>18</v>
      </c>
      <c r="H5" s="171" t="s">
        <v>59</v>
      </c>
      <c r="I5" s="197" t="s">
        <v>63</v>
      </c>
      <c r="J5" s="200">
        <v>46116</v>
      </c>
    </row>
    <row r="6" spans="1:10" ht="18" customHeight="1">
      <c r="A6" s="125"/>
      <c r="B6" s="33" t="s">
        <v>223</v>
      </c>
      <c r="C6" s="98" t="s">
        <v>114</v>
      </c>
      <c r="D6" s="12" t="s">
        <v>181</v>
      </c>
      <c r="E6" s="34">
        <v>0</v>
      </c>
      <c r="F6" s="34">
        <v>0</v>
      </c>
      <c r="G6" s="34">
        <v>0</v>
      </c>
      <c r="H6" s="172"/>
      <c r="I6" s="198"/>
      <c r="J6" s="201"/>
    </row>
    <row r="7" spans="1:10" ht="21.75" customHeight="1">
      <c r="A7" s="125"/>
      <c r="B7" s="33" t="s">
        <v>223</v>
      </c>
      <c r="C7" s="98" t="s">
        <v>114</v>
      </c>
      <c r="D7" s="12" t="s">
        <v>181</v>
      </c>
      <c r="E7" s="34">
        <v>17</v>
      </c>
      <c r="F7" s="34">
        <v>44</v>
      </c>
      <c r="G7" s="34">
        <v>18</v>
      </c>
      <c r="H7" s="172"/>
      <c r="I7" s="198"/>
      <c r="J7" s="201"/>
    </row>
    <row r="8" spans="1:10" ht="123" customHeight="1">
      <c r="A8" s="126"/>
      <c r="B8" s="8" t="s">
        <v>224</v>
      </c>
      <c r="C8" s="98" t="s">
        <v>114</v>
      </c>
      <c r="D8" s="12" t="s">
        <v>181</v>
      </c>
      <c r="E8" s="34">
        <v>0</v>
      </c>
      <c r="F8" s="34">
        <v>0</v>
      </c>
      <c r="G8" s="34">
        <v>1</v>
      </c>
      <c r="H8" s="172"/>
      <c r="I8" s="198"/>
      <c r="J8" s="201"/>
    </row>
    <row r="9" spans="1:10" ht="129" customHeight="1">
      <c r="A9" s="17" t="s">
        <v>38</v>
      </c>
      <c r="B9" s="8" t="s">
        <v>225</v>
      </c>
      <c r="C9" s="106" t="s">
        <v>115</v>
      </c>
      <c r="D9" s="15" t="s">
        <v>161</v>
      </c>
      <c r="E9" s="165" t="s">
        <v>61</v>
      </c>
      <c r="F9" s="178"/>
      <c r="G9" s="179"/>
      <c r="H9" s="173"/>
      <c r="I9" s="199"/>
      <c r="J9" s="202"/>
    </row>
    <row r="11" spans="1:10" ht="19.5">
      <c r="A11" s="83" t="s">
        <v>113</v>
      </c>
    </row>
    <row r="12" spans="1:10" ht="36">
      <c r="A12" s="85" t="s">
        <v>0</v>
      </c>
      <c r="B12" s="85" t="s">
        <v>1</v>
      </c>
      <c r="C12" s="85" t="s">
        <v>2</v>
      </c>
      <c r="D12" s="85" t="s">
        <v>3</v>
      </c>
      <c r="E12" s="85">
        <f>F12-1</f>
        <v>2023</v>
      </c>
      <c r="F12" s="85">
        <f>G12-1</f>
        <v>2024</v>
      </c>
      <c r="G12" s="85">
        <v>2025</v>
      </c>
      <c r="H12" s="27" t="s">
        <v>4</v>
      </c>
      <c r="I12" s="27" t="s">
        <v>5</v>
      </c>
      <c r="J12" s="27" t="s">
        <v>6</v>
      </c>
    </row>
    <row r="13" spans="1:10" ht="62.25" customHeight="1">
      <c r="A13" s="163" t="s">
        <v>52</v>
      </c>
      <c r="B13" s="8" t="s">
        <v>226</v>
      </c>
      <c r="C13" s="98" t="s">
        <v>114</v>
      </c>
      <c r="D13" s="12" t="s">
        <v>181</v>
      </c>
      <c r="E13" s="34">
        <v>12</v>
      </c>
      <c r="F13" s="34">
        <v>6</v>
      </c>
      <c r="G13" s="34">
        <v>3</v>
      </c>
      <c r="H13" s="171" t="s">
        <v>59</v>
      </c>
      <c r="I13" s="197" t="s">
        <v>63</v>
      </c>
      <c r="J13" s="200">
        <v>46116</v>
      </c>
    </row>
    <row r="14" spans="1:10">
      <c r="A14" s="208"/>
      <c r="B14" s="33" t="s">
        <v>223</v>
      </c>
      <c r="C14" s="98" t="s">
        <v>114</v>
      </c>
      <c r="D14" s="12" t="s">
        <v>181</v>
      </c>
      <c r="E14" s="34">
        <v>0</v>
      </c>
      <c r="F14" s="34">
        <v>0</v>
      </c>
      <c r="G14" s="34">
        <v>0</v>
      </c>
      <c r="H14" s="172"/>
      <c r="I14" s="198"/>
      <c r="J14" s="201"/>
    </row>
    <row r="15" spans="1:10">
      <c r="A15" s="208"/>
      <c r="B15" s="33" t="s">
        <v>223</v>
      </c>
      <c r="C15" s="98" t="s">
        <v>114</v>
      </c>
      <c r="D15" s="12" t="s">
        <v>181</v>
      </c>
      <c r="E15" s="34">
        <v>12</v>
      </c>
      <c r="F15" s="34">
        <v>6</v>
      </c>
      <c r="G15" s="34">
        <v>3</v>
      </c>
      <c r="H15" s="172"/>
      <c r="I15" s="198"/>
      <c r="J15" s="201"/>
    </row>
    <row r="16" spans="1:10" ht="75">
      <c r="A16" s="208"/>
      <c r="B16" s="32" t="s">
        <v>227</v>
      </c>
      <c r="C16" s="98" t="s">
        <v>114</v>
      </c>
      <c r="D16" s="15" t="s">
        <v>230</v>
      </c>
      <c r="E16" s="34">
        <v>0</v>
      </c>
      <c r="F16" s="34">
        <v>0</v>
      </c>
      <c r="G16" s="34">
        <v>0</v>
      </c>
      <c r="H16" s="172"/>
      <c r="I16" s="198"/>
      <c r="J16" s="201"/>
    </row>
    <row r="17" spans="1:10">
      <c r="A17" s="208"/>
      <c r="B17" s="33" t="s">
        <v>223</v>
      </c>
      <c r="C17" s="98" t="s">
        <v>114</v>
      </c>
      <c r="D17" s="15" t="s">
        <v>230</v>
      </c>
      <c r="E17" s="34">
        <v>0</v>
      </c>
      <c r="F17" s="34">
        <v>0</v>
      </c>
      <c r="G17" s="34">
        <v>0</v>
      </c>
      <c r="H17" s="172"/>
      <c r="I17" s="198"/>
      <c r="J17" s="201"/>
    </row>
    <row r="18" spans="1:10">
      <c r="A18" s="164"/>
      <c r="B18" s="33" t="s">
        <v>223</v>
      </c>
      <c r="C18" s="98" t="s">
        <v>114</v>
      </c>
      <c r="D18" s="15" t="s">
        <v>230</v>
      </c>
      <c r="E18" s="34">
        <v>0</v>
      </c>
      <c r="F18" s="34">
        <v>0</v>
      </c>
      <c r="G18" s="34">
        <v>0</v>
      </c>
      <c r="H18" s="172"/>
      <c r="I18" s="198"/>
      <c r="J18" s="201"/>
    </row>
    <row r="19" spans="1:10" ht="30">
      <c r="A19" s="41" t="s">
        <v>53</v>
      </c>
      <c r="B19" s="8" t="s">
        <v>228</v>
      </c>
      <c r="C19" s="98" t="s">
        <v>114</v>
      </c>
      <c r="D19" s="15" t="s">
        <v>230</v>
      </c>
      <c r="E19" s="34">
        <v>0</v>
      </c>
      <c r="F19" s="34">
        <v>0</v>
      </c>
      <c r="G19" s="34">
        <v>0</v>
      </c>
      <c r="H19" s="172"/>
      <c r="I19" s="198"/>
      <c r="J19" s="201"/>
    </row>
    <row r="20" spans="1:10" ht="126.75" customHeight="1">
      <c r="A20" s="41" t="s">
        <v>54</v>
      </c>
      <c r="B20" s="59" t="s">
        <v>229</v>
      </c>
      <c r="C20" s="106" t="s">
        <v>115</v>
      </c>
      <c r="D20" s="15" t="s">
        <v>161</v>
      </c>
      <c r="E20" s="206" t="s">
        <v>61</v>
      </c>
      <c r="F20" s="207"/>
      <c r="G20" s="207"/>
      <c r="H20" s="173"/>
      <c r="I20" s="199"/>
      <c r="J20" s="202"/>
    </row>
  </sheetData>
  <sheetProtection algorithmName="SHA-512" hashValue="CTOsdU98y+WUQ1W+lhA37pRh/NO29EzNSxkSvKxYX3S0sgV33vpxvEOHy8sOY5Oj38v9CP+szqsIenRvhFJvVQ==" saltValue="+g09ssMGzg43TOQNViQfrQ==" spinCount="100000" sheet="1" formatCells="0" formatColumns="0" formatRows="0" insertColumns="0" insertRows="0" insertHyperlinks="0" deleteColumns="0" deleteRows="0" sort="0" autoFilter="0" pivotTables="0"/>
  <mergeCells count="11">
    <mergeCell ref="A2:J2"/>
    <mergeCell ref="E9:G9"/>
    <mergeCell ref="E20:G20"/>
    <mergeCell ref="A13:A18"/>
    <mergeCell ref="A5:A8"/>
    <mergeCell ref="H5:H9"/>
    <mergeCell ref="H13:H20"/>
    <mergeCell ref="I5:I9"/>
    <mergeCell ref="I13:I20"/>
    <mergeCell ref="J5:J9"/>
    <mergeCell ref="J13:J20"/>
  </mergeCells>
  <phoneticPr fontId="16" type="noConversion"/>
  <pageMargins left="0.7" right="0.7" top="0.75" bottom="0.75" header="0.3" footer="0.3"/>
  <pageSetup paperSize="9" scale="53"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EE5CC-A75F-4774-B98F-464EEB73D490}">
  <dimension ref="A2:H9"/>
  <sheetViews>
    <sheetView view="pageBreakPreview" zoomScale="60" zoomScaleNormal="90" workbookViewId="0">
      <selection activeCell="A2" sqref="A2:G2"/>
    </sheetView>
  </sheetViews>
  <sheetFormatPr defaultRowHeight="15"/>
  <cols>
    <col min="2" max="2" width="25.7109375" customWidth="1"/>
    <col min="3" max="3" width="16.7109375" customWidth="1"/>
    <col min="4" max="4" width="17.140625" customWidth="1"/>
    <col min="5" max="5" width="9.7109375" bestFit="1" customWidth="1"/>
    <col min="6" max="6" width="10.85546875" bestFit="1" customWidth="1"/>
    <col min="7" max="7" width="11.5703125" customWidth="1"/>
    <col min="8" max="8" width="80" customWidth="1"/>
  </cols>
  <sheetData>
    <row r="2" spans="1:8" ht="21">
      <c r="A2" s="109" t="s">
        <v>231</v>
      </c>
      <c r="B2" s="110"/>
      <c r="C2" s="110"/>
      <c r="D2" s="110"/>
      <c r="E2" s="110"/>
      <c r="F2" s="110"/>
      <c r="G2" s="110"/>
    </row>
    <row r="3" spans="1:8" ht="19.5">
      <c r="A3" s="83" t="s">
        <v>113</v>
      </c>
    </row>
    <row r="4" spans="1:8" ht="18">
      <c r="A4" s="80" t="s">
        <v>0</v>
      </c>
      <c r="B4" s="81" t="s">
        <v>101</v>
      </c>
      <c r="C4" s="80" t="s">
        <v>102</v>
      </c>
      <c r="D4" s="80" t="s">
        <v>103</v>
      </c>
      <c r="E4" s="80">
        <f>F4-1</f>
        <v>2023</v>
      </c>
      <c r="F4" s="80">
        <f>G4-1</f>
        <v>2024</v>
      </c>
      <c r="G4" s="80">
        <v>2025</v>
      </c>
      <c r="H4" s="82" t="s">
        <v>104</v>
      </c>
    </row>
    <row r="5" spans="1:8" ht="165">
      <c r="A5" s="174" t="s">
        <v>45</v>
      </c>
      <c r="B5" s="43" t="s">
        <v>232</v>
      </c>
      <c r="C5" s="98" t="s">
        <v>114</v>
      </c>
      <c r="D5" s="12" t="s">
        <v>132</v>
      </c>
      <c r="E5" s="60">
        <v>9830.4599999999991</v>
      </c>
      <c r="F5" s="60">
        <v>14748.73</v>
      </c>
      <c r="G5" s="34" t="s">
        <v>79</v>
      </c>
      <c r="H5" s="35" t="s">
        <v>237</v>
      </c>
    </row>
    <row r="6" spans="1:8" ht="150">
      <c r="A6" s="174"/>
      <c r="B6" s="43" t="s">
        <v>233</v>
      </c>
      <c r="C6" s="98" t="s">
        <v>114</v>
      </c>
      <c r="D6" s="15" t="s">
        <v>148</v>
      </c>
      <c r="E6" s="34">
        <v>97.93</v>
      </c>
      <c r="F6" s="34">
        <v>74.900000000000006</v>
      </c>
      <c r="G6" s="34">
        <v>83.1</v>
      </c>
      <c r="H6" s="35" t="s">
        <v>238</v>
      </c>
    </row>
    <row r="7" spans="1:8" ht="90">
      <c r="A7" s="174" t="s">
        <v>46</v>
      </c>
      <c r="B7" s="43" t="s">
        <v>234</v>
      </c>
      <c r="C7" s="98" t="s">
        <v>114</v>
      </c>
      <c r="D7" s="15" t="s">
        <v>181</v>
      </c>
      <c r="E7" s="34">
        <v>0</v>
      </c>
      <c r="F7" s="34">
        <v>0</v>
      </c>
      <c r="G7" s="34">
        <v>0</v>
      </c>
      <c r="H7" s="209" t="s">
        <v>66</v>
      </c>
    </row>
    <row r="8" spans="1:8" ht="75">
      <c r="A8" s="174"/>
      <c r="B8" s="43" t="s">
        <v>235</v>
      </c>
      <c r="C8" s="98" t="s">
        <v>114</v>
      </c>
      <c r="D8" s="15" t="s">
        <v>181</v>
      </c>
      <c r="E8" s="34">
        <v>0</v>
      </c>
      <c r="F8" s="34">
        <v>0</v>
      </c>
      <c r="G8" s="34">
        <v>0</v>
      </c>
      <c r="H8" s="210"/>
    </row>
    <row r="9" spans="1:8" ht="135">
      <c r="A9" s="174"/>
      <c r="B9" s="43" t="s">
        <v>236</v>
      </c>
      <c r="C9" s="98" t="s">
        <v>114</v>
      </c>
      <c r="D9" s="15" t="s">
        <v>148</v>
      </c>
      <c r="E9" s="34">
        <v>0</v>
      </c>
      <c r="F9" s="34">
        <v>0</v>
      </c>
      <c r="G9" s="34">
        <v>0</v>
      </c>
      <c r="H9" s="211"/>
    </row>
  </sheetData>
  <sheetProtection algorithmName="SHA-512" hashValue="C/vMLD6TVVa6n/2fX3x4taZLTOj9e4DBk1eRdJSna5OvuZNj2yb10Tvhfguh3iqH5Ccl6PjouMVM5p5I+qKofQ==" saltValue="OPN6gGdt+O3GyPxQkBmFXQ==" spinCount="100000" sheet="1" formatCells="0" formatColumns="0" formatRows="0" insertColumns="0" insertRows="0" insertHyperlinks="0" deleteColumns="0" deleteRows="0" sort="0" autoFilter="0" pivotTables="0"/>
  <mergeCells count="4">
    <mergeCell ref="A2:G2"/>
    <mergeCell ref="A5:A6"/>
    <mergeCell ref="A7:A9"/>
    <mergeCell ref="H7:H9"/>
  </mergeCells>
  <phoneticPr fontId="16" type="noConversion"/>
  <pageMargins left="0.7" right="0.7" top="0.75" bottom="0.75" header="0.3" footer="0.3"/>
  <pageSetup paperSize="9" scale="4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E3E85-B672-4EAA-A642-AE722A849F2D}">
  <dimension ref="A2:H49"/>
  <sheetViews>
    <sheetView view="pageBreakPreview" zoomScaleNormal="85" zoomScaleSheetLayoutView="100" workbookViewId="0">
      <selection activeCell="A2" sqref="A2:G2"/>
    </sheetView>
  </sheetViews>
  <sheetFormatPr defaultRowHeight="15"/>
  <cols>
    <col min="1" max="1" width="15.85546875" customWidth="1"/>
    <col min="2" max="2" width="53.5703125" customWidth="1"/>
    <col min="3" max="3" width="17.7109375" bestFit="1" customWidth="1"/>
    <col min="4" max="4" width="39.5703125" customWidth="1"/>
    <col min="5" max="5" width="12.5703125" customWidth="1"/>
    <col min="6" max="6" width="14.42578125" customWidth="1"/>
    <col min="7" max="7" width="14" customWidth="1"/>
    <col min="8" max="8" width="58.28515625" customWidth="1"/>
  </cols>
  <sheetData>
    <row r="2" spans="1:8" ht="21">
      <c r="A2" s="109" t="s">
        <v>239</v>
      </c>
      <c r="B2" s="110"/>
      <c r="C2" s="110"/>
      <c r="D2" s="110"/>
      <c r="E2" s="110"/>
      <c r="F2" s="110"/>
      <c r="G2" s="110"/>
    </row>
    <row r="3" spans="1:8" ht="19.5">
      <c r="A3" s="83" t="s">
        <v>167</v>
      </c>
    </row>
    <row r="4" spans="1:8" ht="18">
      <c r="A4" s="80" t="s">
        <v>0</v>
      </c>
      <c r="B4" s="81" t="s">
        <v>101</v>
      </c>
      <c r="C4" s="80" t="s">
        <v>102</v>
      </c>
      <c r="D4" s="80" t="s">
        <v>103</v>
      </c>
      <c r="E4" s="80">
        <f>F4-1</f>
        <v>2023</v>
      </c>
      <c r="F4" s="80">
        <f>G4-1</f>
        <v>2024</v>
      </c>
      <c r="G4" s="80">
        <v>2025</v>
      </c>
      <c r="H4" s="82" t="s">
        <v>104</v>
      </c>
    </row>
    <row r="5" spans="1:8">
      <c r="A5" s="163" t="s">
        <v>39</v>
      </c>
      <c r="B5" s="8" t="s">
        <v>240</v>
      </c>
      <c r="C5" s="98" t="s">
        <v>114</v>
      </c>
      <c r="D5" s="12" t="s">
        <v>205</v>
      </c>
      <c r="E5" s="203"/>
      <c r="F5" s="204"/>
      <c r="G5" s="205"/>
      <c r="H5" s="11"/>
    </row>
    <row r="6" spans="1:8">
      <c r="A6" s="208"/>
      <c r="B6" s="8" t="s">
        <v>241</v>
      </c>
      <c r="C6" s="98" t="s">
        <v>114</v>
      </c>
      <c r="D6" s="22" t="s">
        <v>264</v>
      </c>
      <c r="E6" s="60">
        <v>76.8</v>
      </c>
      <c r="F6" s="60">
        <v>68.2</v>
      </c>
      <c r="G6" s="60">
        <v>62.9</v>
      </c>
      <c r="H6" s="11"/>
    </row>
    <row r="7" spans="1:8">
      <c r="A7" s="208"/>
      <c r="B7" s="8" t="s">
        <v>242</v>
      </c>
      <c r="C7" s="98" t="s">
        <v>114</v>
      </c>
      <c r="D7" s="22" t="s">
        <v>265</v>
      </c>
      <c r="E7" s="60">
        <v>29222</v>
      </c>
      <c r="F7" s="60">
        <v>27064.799999999999</v>
      </c>
      <c r="G7" s="60">
        <v>25237.9</v>
      </c>
      <c r="H7" s="11"/>
    </row>
    <row r="8" spans="1:8">
      <c r="A8" s="208"/>
      <c r="B8" s="8" t="s">
        <v>243</v>
      </c>
      <c r="C8" s="98" t="s">
        <v>114</v>
      </c>
      <c r="D8" s="22" t="s">
        <v>264</v>
      </c>
      <c r="E8" s="60">
        <v>1357.9</v>
      </c>
      <c r="F8" s="60">
        <v>1325</v>
      </c>
      <c r="G8" s="60">
        <v>1195.5</v>
      </c>
      <c r="H8" s="11"/>
    </row>
    <row r="9" spans="1:8">
      <c r="A9" s="208"/>
      <c r="B9" s="8" t="s">
        <v>244</v>
      </c>
      <c r="C9" s="98" t="s">
        <v>114</v>
      </c>
      <c r="D9" s="22" t="s">
        <v>264</v>
      </c>
      <c r="E9" s="34">
        <v>0</v>
      </c>
      <c r="F9" s="34">
        <v>0</v>
      </c>
      <c r="G9" s="34">
        <v>0</v>
      </c>
      <c r="H9" s="11" t="s">
        <v>267</v>
      </c>
    </row>
    <row r="10" spans="1:8" ht="69.75" customHeight="1">
      <c r="A10" s="164"/>
      <c r="B10" s="8" t="s">
        <v>245</v>
      </c>
      <c r="C10" s="98" t="s">
        <v>114</v>
      </c>
      <c r="D10" s="22" t="s">
        <v>265</v>
      </c>
      <c r="E10" s="34">
        <v>0</v>
      </c>
      <c r="F10" s="34">
        <v>0</v>
      </c>
      <c r="G10" s="34">
        <v>0</v>
      </c>
      <c r="H10" s="11" t="s">
        <v>267</v>
      </c>
    </row>
    <row r="11" spans="1:8" ht="87" customHeight="1">
      <c r="A11" s="41" t="s">
        <v>40</v>
      </c>
      <c r="B11" s="8" t="s">
        <v>246</v>
      </c>
      <c r="C11" s="98" t="s">
        <v>114</v>
      </c>
      <c r="D11" s="16" t="s">
        <v>181</v>
      </c>
      <c r="E11" s="34">
        <v>0</v>
      </c>
      <c r="F11" s="34">
        <v>0</v>
      </c>
      <c r="G11" s="34">
        <v>0</v>
      </c>
      <c r="H11" s="35" t="s">
        <v>268</v>
      </c>
    </row>
    <row r="12" spans="1:8" ht="56.25" customHeight="1">
      <c r="A12" s="41" t="s">
        <v>41</v>
      </c>
      <c r="B12" s="8" t="s">
        <v>247</v>
      </c>
      <c r="C12" s="98" t="s">
        <v>114</v>
      </c>
      <c r="D12" s="16" t="s">
        <v>181</v>
      </c>
      <c r="E12" s="34">
        <v>129</v>
      </c>
      <c r="F12" s="34">
        <v>130</v>
      </c>
      <c r="G12" s="34">
        <v>136</v>
      </c>
      <c r="H12" s="35" t="s">
        <v>269</v>
      </c>
    </row>
    <row r="14" spans="1:8" ht="19.5">
      <c r="A14" s="83" t="s">
        <v>113</v>
      </c>
    </row>
    <row r="15" spans="1:8" ht="18">
      <c r="A15" s="80" t="s">
        <v>0</v>
      </c>
      <c r="B15" s="81" t="s">
        <v>101</v>
      </c>
      <c r="C15" s="80" t="s">
        <v>102</v>
      </c>
      <c r="D15" s="80" t="s">
        <v>103</v>
      </c>
      <c r="E15" s="80">
        <f>F15-1</f>
        <v>2023</v>
      </c>
      <c r="F15" s="80">
        <f>G15-1</f>
        <v>2024</v>
      </c>
      <c r="G15" s="80">
        <v>2025</v>
      </c>
      <c r="H15" s="82" t="s">
        <v>104</v>
      </c>
    </row>
    <row r="16" spans="1:8" ht="45">
      <c r="A16" s="41" t="s">
        <v>55</v>
      </c>
      <c r="B16" s="8" t="s">
        <v>248</v>
      </c>
      <c r="C16" s="153" t="s">
        <v>114</v>
      </c>
      <c r="D16" s="12" t="s">
        <v>266</v>
      </c>
      <c r="E16" s="203"/>
      <c r="F16" s="204"/>
      <c r="G16" s="205"/>
      <c r="H16" s="11"/>
    </row>
    <row r="17" spans="1:8" ht="15" customHeight="1">
      <c r="A17" s="41"/>
      <c r="B17" s="37" t="s">
        <v>249</v>
      </c>
      <c r="C17" s="153"/>
      <c r="D17" s="171" t="s">
        <v>265</v>
      </c>
      <c r="E17" s="212">
        <v>4150.6000000000004</v>
      </c>
      <c r="F17" s="212">
        <v>4207.7</v>
      </c>
      <c r="G17" s="212">
        <v>4214.7</v>
      </c>
      <c r="H17" s="11"/>
    </row>
    <row r="18" spans="1:8">
      <c r="A18" s="41"/>
      <c r="B18" s="75" t="s">
        <v>252</v>
      </c>
      <c r="C18" s="153"/>
      <c r="D18" s="173"/>
      <c r="E18" s="213"/>
      <c r="F18" s="213"/>
      <c r="G18" s="213"/>
      <c r="H18" s="11"/>
    </row>
    <row r="19" spans="1:8">
      <c r="A19" s="41"/>
      <c r="B19" s="36" t="s">
        <v>97</v>
      </c>
      <c r="C19" s="153"/>
      <c r="D19" s="171" t="s">
        <v>265</v>
      </c>
      <c r="E19" s="212">
        <v>1928</v>
      </c>
      <c r="F19" s="212">
        <v>2098.4</v>
      </c>
      <c r="G19" s="212">
        <v>2653.3</v>
      </c>
      <c r="H19" s="11"/>
    </row>
    <row r="20" spans="1:8" ht="15" customHeight="1">
      <c r="A20" s="41"/>
      <c r="B20" s="75" t="s">
        <v>253</v>
      </c>
      <c r="C20" s="153"/>
      <c r="D20" s="173"/>
      <c r="E20" s="213"/>
      <c r="F20" s="213"/>
      <c r="G20" s="213"/>
      <c r="H20" s="11"/>
    </row>
    <row r="21" spans="1:8" ht="15" customHeight="1">
      <c r="A21" s="41"/>
      <c r="B21" s="36" t="s">
        <v>250</v>
      </c>
      <c r="C21" s="153"/>
      <c r="D21" s="171" t="s">
        <v>265</v>
      </c>
      <c r="E21" s="212">
        <v>15621.5</v>
      </c>
      <c r="F21" s="212">
        <v>13353.9</v>
      </c>
      <c r="G21" s="212">
        <v>11695.1</v>
      </c>
      <c r="H21" s="11"/>
    </row>
    <row r="22" spans="1:8" ht="15" customHeight="1">
      <c r="A22" s="41"/>
      <c r="B22" s="75" t="s">
        <v>252</v>
      </c>
      <c r="C22" s="153"/>
      <c r="D22" s="173"/>
      <c r="E22" s="213"/>
      <c r="F22" s="213"/>
      <c r="G22" s="213"/>
      <c r="H22" s="11"/>
    </row>
    <row r="23" spans="1:8" ht="15" customHeight="1">
      <c r="A23" s="41"/>
      <c r="B23" s="36" t="s">
        <v>251</v>
      </c>
      <c r="C23" s="153"/>
      <c r="D23" s="22"/>
      <c r="E23" s="214"/>
      <c r="F23" s="215"/>
      <c r="G23" s="216"/>
      <c r="H23" s="11"/>
    </row>
    <row r="24" spans="1:8" ht="15" customHeight="1">
      <c r="A24" s="41"/>
      <c r="B24" s="75" t="s">
        <v>65</v>
      </c>
      <c r="C24" s="153"/>
      <c r="D24" s="22" t="s">
        <v>263</v>
      </c>
      <c r="E24" s="76">
        <v>147141</v>
      </c>
      <c r="F24" s="76">
        <v>181192</v>
      </c>
      <c r="G24" s="76">
        <v>171887</v>
      </c>
      <c r="H24" s="11"/>
    </row>
    <row r="25" spans="1:8" ht="15" customHeight="1">
      <c r="A25" s="41"/>
      <c r="B25" s="75" t="s">
        <v>254</v>
      </c>
      <c r="C25" s="153"/>
      <c r="D25" s="22" t="s">
        <v>263</v>
      </c>
      <c r="E25" s="76">
        <v>908696</v>
      </c>
      <c r="F25" s="76">
        <v>1004520</v>
      </c>
      <c r="G25" s="76">
        <v>972316</v>
      </c>
      <c r="H25" s="11"/>
    </row>
    <row r="26" spans="1:8" ht="15" customHeight="1">
      <c r="A26" s="41"/>
      <c r="B26" s="75" t="s">
        <v>255</v>
      </c>
      <c r="C26" s="153"/>
      <c r="D26" s="22" t="s">
        <v>263</v>
      </c>
      <c r="E26" s="76">
        <v>317026</v>
      </c>
      <c r="F26" s="76">
        <v>254676</v>
      </c>
      <c r="G26" s="76">
        <v>237384</v>
      </c>
      <c r="H26" s="11"/>
    </row>
    <row r="27" spans="1:8" ht="15" customHeight="1">
      <c r="A27" s="41"/>
      <c r="B27" s="75" t="s">
        <v>256</v>
      </c>
      <c r="C27" s="153"/>
      <c r="D27" s="22" t="s">
        <v>263</v>
      </c>
      <c r="E27" s="76">
        <v>58179</v>
      </c>
      <c r="F27" s="76">
        <v>14991</v>
      </c>
      <c r="G27" s="76">
        <v>164174</v>
      </c>
      <c r="H27" s="11"/>
    </row>
    <row r="28" spans="1:8" ht="15" customHeight="1">
      <c r="A28" s="41"/>
      <c r="B28" s="75" t="s">
        <v>257</v>
      </c>
      <c r="C28" s="153"/>
      <c r="D28" s="22" t="s">
        <v>263</v>
      </c>
      <c r="E28" s="76">
        <v>38189</v>
      </c>
      <c r="F28" s="76">
        <v>0</v>
      </c>
      <c r="G28" s="76">
        <v>0</v>
      </c>
      <c r="H28" s="11"/>
    </row>
    <row r="29" spans="1:8" ht="15" customHeight="1">
      <c r="A29" s="41"/>
      <c r="B29" s="75" t="s">
        <v>258</v>
      </c>
      <c r="C29" s="153"/>
      <c r="D29" s="22" t="s">
        <v>263</v>
      </c>
      <c r="E29" s="76">
        <v>0</v>
      </c>
      <c r="F29" s="76">
        <v>2549</v>
      </c>
      <c r="G29" s="76">
        <v>53224</v>
      </c>
      <c r="H29" s="11"/>
    </row>
    <row r="30" spans="1:8" ht="15" customHeight="1">
      <c r="A30" s="41"/>
      <c r="B30" s="75" t="s">
        <v>259</v>
      </c>
      <c r="C30" s="153"/>
      <c r="D30" s="22" t="s">
        <v>263</v>
      </c>
      <c r="E30" s="76">
        <v>0</v>
      </c>
      <c r="F30" s="76">
        <v>0</v>
      </c>
      <c r="G30" s="76">
        <v>14264</v>
      </c>
      <c r="H30" s="11"/>
    </row>
    <row r="31" spans="1:8" ht="15" customHeight="1">
      <c r="A31" s="41"/>
      <c r="B31" s="75" t="s">
        <v>260</v>
      </c>
      <c r="C31" s="153"/>
      <c r="D31" s="22" t="s">
        <v>263</v>
      </c>
      <c r="E31" s="76">
        <v>65047</v>
      </c>
      <c r="F31" s="76">
        <v>71089</v>
      </c>
      <c r="G31" s="76">
        <v>75322</v>
      </c>
      <c r="H31" s="11"/>
    </row>
    <row r="32" spans="1:8" ht="15" customHeight="1">
      <c r="A32" s="41"/>
      <c r="B32" s="75" t="s">
        <v>261</v>
      </c>
      <c r="C32" s="153"/>
      <c r="D32" s="22" t="s">
        <v>263</v>
      </c>
      <c r="E32" s="76">
        <v>18553</v>
      </c>
      <c r="F32" s="76">
        <v>107696</v>
      </c>
      <c r="G32" s="76">
        <v>147083</v>
      </c>
      <c r="H32" s="11"/>
    </row>
    <row r="33" spans="1:8">
      <c r="A33" s="41" t="s">
        <v>56</v>
      </c>
      <c r="B33" s="8" t="s">
        <v>262</v>
      </c>
      <c r="C33" s="153" t="s">
        <v>114</v>
      </c>
      <c r="D33" s="12" t="s">
        <v>266</v>
      </c>
      <c r="E33" s="214"/>
      <c r="F33" s="215"/>
      <c r="G33" s="216"/>
      <c r="H33" s="11"/>
    </row>
    <row r="34" spans="1:8" ht="15" customHeight="1">
      <c r="A34" s="41"/>
      <c r="B34" s="37" t="s">
        <v>249</v>
      </c>
      <c r="C34" s="153"/>
      <c r="D34" s="171" t="s">
        <v>265</v>
      </c>
      <c r="E34" s="212">
        <v>4006.3</v>
      </c>
      <c r="F34" s="212">
        <v>3900</v>
      </c>
      <c r="G34" s="212">
        <v>3914.1</v>
      </c>
      <c r="H34" s="11"/>
    </row>
    <row r="35" spans="1:8" ht="15" customHeight="1">
      <c r="A35" s="41"/>
      <c r="B35" s="75" t="s">
        <v>252</v>
      </c>
      <c r="C35" s="153"/>
      <c r="D35" s="173"/>
      <c r="E35" s="213"/>
      <c r="F35" s="213"/>
      <c r="G35" s="213"/>
      <c r="H35" s="11"/>
    </row>
    <row r="36" spans="1:8" ht="15" customHeight="1">
      <c r="A36" s="41"/>
      <c r="B36" s="36" t="s">
        <v>97</v>
      </c>
      <c r="C36" s="153"/>
      <c r="D36" s="171" t="s">
        <v>265</v>
      </c>
      <c r="E36" s="212">
        <v>2587.1</v>
      </c>
      <c r="F36" s="212">
        <v>2962</v>
      </c>
      <c r="G36" s="212">
        <v>2876.5</v>
      </c>
      <c r="H36" s="11"/>
    </row>
    <row r="37" spans="1:8" ht="15" customHeight="1">
      <c r="A37" s="41"/>
      <c r="B37" s="75" t="s">
        <v>253</v>
      </c>
      <c r="C37" s="153"/>
      <c r="D37" s="173"/>
      <c r="E37" s="213"/>
      <c r="F37" s="213"/>
      <c r="G37" s="213"/>
      <c r="H37" s="11"/>
    </row>
    <row r="38" spans="1:8" ht="15" customHeight="1">
      <c r="A38" s="41"/>
      <c r="B38" s="36" t="s">
        <v>250</v>
      </c>
      <c r="C38" s="153"/>
      <c r="D38" s="171" t="s">
        <v>265</v>
      </c>
      <c r="E38" s="212">
        <v>17077.599999999999</v>
      </c>
      <c r="F38" s="212">
        <v>14486.3</v>
      </c>
      <c r="G38" s="212">
        <v>12197</v>
      </c>
      <c r="H38" s="11"/>
    </row>
    <row r="39" spans="1:8" ht="15" customHeight="1">
      <c r="A39" s="41"/>
      <c r="B39" s="75" t="s">
        <v>252</v>
      </c>
      <c r="C39" s="153"/>
      <c r="D39" s="173"/>
      <c r="E39" s="213"/>
      <c r="F39" s="213"/>
      <c r="G39" s="213"/>
      <c r="H39" s="11"/>
    </row>
    <row r="40" spans="1:8">
      <c r="A40" s="41"/>
      <c r="B40" s="36" t="s">
        <v>251</v>
      </c>
      <c r="C40" s="153"/>
      <c r="D40" s="16"/>
      <c r="E40" s="217"/>
      <c r="F40" s="218"/>
      <c r="G40" s="219"/>
      <c r="H40" s="11"/>
    </row>
    <row r="41" spans="1:8" ht="15" customHeight="1">
      <c r="A41" s="2"/>
      <c r="B41" s="75" t="s">
        <v>65</v>
      </c>
      <c r="C41" s="153"/>
      <c r="D41" s="22" t="s">
        <v>263</v>
      </c>
      <c r="E41" s="76">
        <v>370000</v>
      </c>
      <c r="F41" s="76">
        <v>235500</v>
      </c>
      <c r="G41" s="76">
        <v>169700</v>
      </c>
      <c r="H41" s="11"/>
    </row>
    <row r="42" spans="1:8" ht="15" customHeight="1">
      <c r="A42" s="2"/>
      <c r="B42" s="75" t="s">
        <v>254</v>
      </c>
      <c r="C42" s="153"/>
      <c r="D42" s="22" t="s">
        <v>263</v>
      </c>
      <c r="E42" s="76">
        <v>958000</v>
      </c>
      <c r="F42" s="76">
        <v>815900</v>
      </c>
      <c r="G42" s="76">
        <v>901200</v>
      </c>
      <c r="H42" s="11"/>
    </row>
    <row r="43" spans="1:8" ht="15" customHeight="1">
      <c r="A43" s="2"/>
      <c r="B43" s="75" t="s">
        <v>255</v>
      </c>
      <c r="C43" s="153"/>
      <c r="D43" s="22" t="s">
        <v>263</v>
      </c>
      <c r="E43" s="76">
        <v>51400</v>
      </c>
      <c r="F43" s="76">
        <v>248200</v>
      </c>
      <c r="G43" s="76">
        <v>244900</v>
      </c>
      <c r="H43" s="11"/>
    </row>
    <row r="44" spans="1:8" ht="15" customHeight="1">
      <c r="A44" s="2"/>
      <c r="B44" s="75" t="s">
        <v>256</v>
      </c>
      <c r="C44" s="153"/>
      <c r="D44" s="22" t="s">
        <v>263</v>
      </c>
      <c r="E44" s="76">
        <v>30000</v>
      </c>
      <c r="F44" s="76">
        <v>75000</v>
      </c>
      <c r="G44" s="76">
        <v>26200</v>
      </c>
      <c r="H44" s="11"/>
    </row>
    <row r="45" spans="1:8" ht="15" customHeight="1">
      <c r="A45" s="2"/>
      <c r="B45" s="75" t="s">
        <v>257</v>
      </c>
      <c r="C45" s="153"/>
      <c r="D45" s="22" t="s">
        <v>263</v>
      </c>
      <c r="E45" s="76">
        <v>50000</v>
      </c>
      <c r="F45" s="76">
        <v>60000</v>
      </c>
      <c r="G45" s="76">
        <v>0</v>
      </c>
      <c r="H45" s="11"/>
    </row>
    <row r="46" spans="1:8" ht="15" customHeight="1">
      <c r="A46" s="2"/>
      <c r="B46" s="75" t="s">
        <v>258</v>
      </c>
      <c r="C46" s="153"/>
      <c r="D46" s="22" t="s">
        <v>263</v>
      </c>
      <c r="E46" s="76">
        <v>0</v>
      </c>
      <c r="F46" s="76">
        <v>0</v>
      </c>
      <c r="G46" s="76">
        <v>74500</v>
      </c>
      <c r="H46" s="11"/>
    </row>
    <row r="47" spans="1:8" ht="15" customHeight="1">
      <c r="A47" s="2"/>
      <c r="B47" s="75" t="s">
        <v>259</v>
      </c>
      <c r="C47" s="153"/>
      <c r="D47" s="22" t="s">
        <v>263</v>
      </c>
      <c r="E47" s="76">
        <v>60000</v>
      </c>
      <c r="F47" s="76">
        <v>0</v>
      </c>
      <c r="G47" s="76">
        <v>0</v>
      </c>
      <c r="H47" s="11"/>
    </row>
    <row r="48" spans="1:8" ht="15" customHeight="1">
      <c r="A48" s="2"/>
      <c r="B48" s="75" t="s">
        <v>260</v>
      </c>
      <c r="C48" s="153"/>
      <c r="D48" s="22" t="s">
        <v>263</v>
      </c>
      <c r="E48" s="76">
        <v>93400</v>
      </c>
      <c r="F48" s="76">
        <v>100000</v>
      </c>
      <c r="G48" s="76">
        <v>120000</v>
      </c>
      <c r="H48" s="11"/>
    </row>
    <row r="49" spans="2:8">
      <c r="B49" s="75" t="s">
        <v>261</v>
      </c>
      <c r="C49" s="153"/>
      <c r="D49" s="22" t="s">
        <v>263</v>
      </c>
      <c r="E49" s="76">
        <v>0</v>
      </c>
      <c r="F49" s="76">
        <v>0</v>
      </c>
      <c r="G49" s="76">
        <v>237500</v>
      </c>
      <c r="H49" s="11"/>
    </row>
  </sheetData>
  <sheetProtection algorithmName="SHA-512" hashValue="8i0jYqCnuPE1CspkMaupIsPBEHjr6VhB1kj66DmIzUJem+Mg3ZFMmeJb/h7ilElya3utO1oSVAWjwiW/GPrfKQ==" saltValue="NZgB7OCpCaFZOKXFrgiOgg==" spinCount="100000" sheet="1" formatCells="0" formatColumns="0" formatRows="0" insertColumns="0" insertRows="0" insertHyperlinks="0" deleteColumns="0" deleteRows="0" sort="0" autoFilter="0" pivotTables="0"/>
  <mergeCells count="33">
    <mergeCell ref="G34:G35"/>
    <mergeCell ref="C16:C32"/>
    <mergeCell ref="D36:D37"/>
    <mergeCell ref="A2:G2"/>
    <mergeCell ref="A5:A10"/>
    <mergeCell ref="F17:F18"/>
    <mergeCell ref="E17:E18"/>
    <mergeCell ref="E16:G16"/>
    <mergeCell ref="E5:G5"/>
    <mergeCell ref="C33:C49"/>
    <mergeCell ref="E40:G40"/>
    <mergeCell ref="G17:G18"/>
    <mergeCell ref="E19:E20"/>
    <mergeCell ref="F19:F20"/>
    <mergeCell ref="G19:G20"/>
    <mergeCell ref="E21:E22"/>
    <mergeCell ref="F21:F22"/>
    <mergeCell ref="E38:E39"/>
    <mergeCell ref="F38:F39"/>
    <mergeCell ref="G38:G39"/>
    <mergeCell ref="D38:D39"/>
    <mergeCell ref="D17:D18"/>
    <mergeCell ref="D19:D20"/>
    <mergeCell ref="D21:D22"/>
    <mergeCell ref="D34:D35"/>
    <mergeCell ref="E34:E35"/>
    <mergeCell ref="F34:F35"/>
    <mergeCell ref="E33:G33"/>
    <mergeCell ref="E23:G23"/>
    <mergeCell ref="G36:G37"/>
    <mergeCell ref="G21:G22"/>
    <mergeCell ref="E36:E37"/>
    <mergeCell ref="F36:F37"/>
  </mergeCells>
  <pageMargins left="0.7" right="0.7" top="0.75" bottom="0.75" header="0.3" footer="0.3"/>
  <pageSetup paperSize="9" scale="38"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2247A-77A5-41CC-9879-B6A314D859DA}">
  <dimension ref="A2:H9"/>
  <sheetViews>
    <sheetView view="pageBreakPreview" zoomScale="60" zoomScaleNormal="100" workbookViewId="0">
      <selection activeCell="A2" sqref="A2:G2"/>
    </sheetView>
  </sheetViews>
  <sheetFormatPr defaultRowHeight="15"/>
  <cols>
    <col min="1" max="1" width="27.42578125" bestFit="1" customWidth="1"/>
    <col min="2" max="2" width="33.140625" customWidth="1"/>
    <col min="3" max="3" width="18.7109375" customWidth="1"/>
    <col min="4" max="4" width="25.140625" customWidth="1"/>
    <col min="8" max="8" width="75.42578125" customWidth="1"/>
  </cols>
  <sheetData>
    <row r="2" spans="1:8" ht="21">
      <c r="A2" s="109" t="s">
        <v>270</v>
      </c>
      <c r="B2" s="110"/>
      <c r="C2" s="110"/>
      <c r="D2" s="110"/>
      <c r="E2" s="110"/>
      <c r="F2" s="110"/>
      <c r="G2" s="110"/>
    </row>
    <row r="4" spans="1:8" ht="18">
      <c r="A4" s="80" t="s">
        <v>0</v>
      </c>
      <c r="B4" s="81" t="s">
        <v>101</v>
      </c>
      <c r="C4" s="80" t="s">
        <v>102</v>
      </c>
      <c r="D4" s="80" t="s">
        <v>103</v>
      </c>
      <c r="E4" s="80">
        <f>F4-1</f>
        <v>2023</v>
      </c>
      <c r="F4" s="80">
        <f>G4-1</f>
        <v>2024</v>
      </c>
      <c r="G4" s="80">
        <v>2025</v>
      </c>
      <c r="H4" s="82" t="s">
        <v>104</v>
      </c>
    </row>
    <row r="5" spans="1:8" ht="45">
      <c r="A5" s="124" t="s">
        <v>49</v>
      </c>
      <c r="B5" s="8" t="s">
        <v>271</v>
      </c>
      <c r="C5" s="98" t="s">
        <v>114</v>
      </c>
      <c r="D5" s="12" t="s">
        <v>276</v>
      </c>
      <c r="E5" s="34">
        <v>0</v>
      </c>
      <c r="F5" s="34">
        <v>0</v>
      </c>
      <c r="G5" s="34">
        <v>0</v>
      </c>
      <c r="H5" s="146" t="s">
        <v>277</v>
      </c>
    </row>
    <row r="6" spans="1:8" ht="186.75" customHeight="1">
      <c r="A6" s="126"/>
      <c r="B6" s="8" t="s">
        <v>272</v>
      </c>
      <c r="C6" s="98" t="s">
        <v>114</v>
      </c>
      <c r="D6" s="12" t="s">
        <v>276</v>
      </c>
      <c r="E6" s="34">
        <v>0</v>
      </c>
      <c r="F6" s="34">
        <v>0</v>
      </c>
      <c r="G6" s="34">
        <v>0</v>
      </c>
      <c r="H6" s="220"/>
    </row>
    <row r="7" spans="1:8" ht="60">
      <c r="A7" s="174" t="s">
        <v>50</v>
      </c>
      <c r="B7" s="8" t="s">
        <v>273</v>
      </c>
      <c r="C7" s="98" t="s">
        <v>114</v>
      </c>
      <c r="D7" s="12" t="s">
        <v>264</v>
      </c>
      <c r="E7" s="34">
        <v>0</v>
      </c>
      <c r="F7" s="34">
        <v>0</v>
      </c>
      <c r="G7" s="34">
        <v>0</v>
      </c>
      <c r="H7" s="146" t="s">
        <v>278</v>
      </c>
    </row>
    <row r="8" spans="1:8" ht="30">
      <c r="A8" s="174"/>
      <c r="B8" s="8" t="s">
        <v>274</v>
      </c>
      <c r="C8" s="98" t="s">
        <v>114</v>
      </c>
      <c r="D8" s="12" t="s">
        <v>264</v>
      </c>
      <c r="E8" s="34">
        <v>0</v>
      </c>
      <c r="F8" s="34">
        <v>0</v>
      </c>
      <c r="G8" s="34">
        <v>0</v>
      </c>
      <c r="H8" s="147"/>
    </row>
    <row r="9" spans="1:8" ht="30">
      <c r="A9" s="174"/>
      <c r="B9" s="8" t="s">
        <v>275</v>
      </c>
      <c r="C9" s="98" t="s">
        <v>114</v>
      </c>
      <c r="D9" s="12" t="s">
        <v>264</v>
      </c>
      <c r="E9" s="34">
        <v>0</v>
      </c>
      <c r="F9" s="34">
        <v>0</v>
      </c>
      <c r="G9" s="34">
        <v>0</v>
      </c>
      <c r="H9" s="148"/>
    </row>
  </sheetData>
  <sheetProtection algorithmName="SHA-512" hashValue="9UbeIvup+J7Yn24vuGjTQ4uIoB6Hn83YQXac0bOOM7N0nkqjvMazwjrNqWJKIjsULyHreVqz2RzjYiKyEOuVQw==" saltValue="gWTub3Z0Pl1uSbzrfhyiQw==" spinCount="100000" sheet="1" formatCells="0" formatColumns="0" formatRows="0" insertColumns="0" insertRows="0" insertHyperlinks="0" deleteColumns="0" deleteRows="0" sort="0" autoFilter="0" pivotTables="0"/>
  <mergeCells count="5">
    <mergeCell ref="A2:G2"/>
    <mergeCell ref="A7:A9"/>
    <mergeCell ref="A5:A6"/>
    <mergeCell ref="H5:H6"/>
    <mergeCell ref="H7:H9"/>
  </mergeCells>
  <pageMargins left="0.7" right="0.7" top="0.75" bottom="0.75" header="0.3" footer="0.3"/>
  <pageSetup paperSize="9" scale="43"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C30FF-58BF-45EA-B298-01FCC29F35B5}">
  <dimension ref="A2:H5"/>
  <sheetViews>
    <sheetView tabSelected="1" view="pageBreakPreview" zoomScale="60" zoomScaleNormal="85" workbookViewId="0">
      <selection activeCell="A2" sqref="A2:G2"/>
    </sheetView>
  </sheetViews>
  <sheetFormatPr defaultRowHeight="15"/>
  <cols>
    <col min="2" max="2" width="36.7109375" customWidth="1"/>
    <col min="3" max="3" width="17.28515625" customWidth="1"/>
    <col min="4" max="4" width="23.85546875" customWidth="1"/>
    <col min="8" max="8" width="33.85546875" customWidth="1"/>
  </cols>
  <sheetData>
    <row r="2" spans="1:8" ht="21">
      <c r="A2" s="109" t="s">
        <v>279</v>
      </c>
      <c r="B2" s="110"/>
      <c r="C2" s="110"/>
      <c r="D2" s="110"/>
      <c r="E2" s="110"/>
      <c r="F2" s="110"/>
      <c r="G2" s="110"/>
    </row>
    <row r="3" spans="1:8" ht="19.5">
      <c r="A3" s="83" t="s">
        <v>113</v>
      </c>
    </row>
    <row r="4" spans="1:8" ht="18">
      <c r="A4" s="80" t="s">
        <v>0</v>
      </c>
      <c r="B4" s="81" t="s">
        <v>101</v>
      </c>
      <c r="C4" s="80" t="s">
        <v>102</v>
      </c>
      <c r="D4" s="80" t="s">
        <v>103</v>
      </c>
      <c r="E4" s="80">
        <f>F4-1</f>
        <v>2023</v>
      </c>
      <c r="F4" s="80">
        <f>G4-1</f>
        <v>2024</v>
      </c>
      <c r="G4" s="80">
        <v>2025</v>
      </c>
      <c r="H4" s="82" t="s">
        <v>104</v>
      </c>
    </row>
    <row r="5" spans="1:8" ht="150">
      <c r="A5" s="17" t="s">
        <v>51</v>
      </c>
      <c r="B5" s="8" t="s">
        <v>280</v>
      </c>
      <c r="C5" s="10" t="s">
        <v>114</v>
      </c>
      <c r="D5" s="12" t="s">
        <v>276</v>
      </c>
      <c r="E5" s="34">
        <v>0</v>
      </c>
      <c r="F5" s="34">
        <v>0</v>
      </c>
      <c r="G5" s="34">
        <v>0</v>
      </c>
      <c r="H5" s="42" t="s">
        <v>281</v>
      </c>
    </row>
  </sheetData>
  <sheetProtection algorithmName="SHA-512" hashValue="0t7cTBJfQ8LViYIPaDrLwdVl/JmOGVmPw1d9MsSBaXso7moe3K6H/CDQN4Mi2nqr6ti+crbHGCpJZ6Q0opUjKA==" saltValue="vdDjOK+Bn95Yppm1KTB3tw==" spinCount="100000" sheet="1" formatCells="0" formatColumns="0" formatRows="0" insertColumns="0" insertRows="0" insertHyperlinks="0" deleteColumns="0" deleteRows="0" sort="0" autoFilter="0" pivotTables="0"/>
  <mergeCells count="1">
    <mergeCell ref="A2:G2"/>
  </mergeCells>
  <pageMargins left="0.7" right="0.7" top="0.75" bottom="0.75" header="0.3" footer="0.3"/>
  <pageSetup paperSize="9" scale="61"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5B612-D344-4553-B6DC-7BC71625FFF2}">
  <dimension ref="A1:H20"/>
  <sheetViews>
    <sheetView view="pageBreakPreview" zoomScaleNormal="85" zoomScaleSheetLayoutView="100" workbookViewId="0">
      <selection activeCell="H16" sqref="H16:H18"/>
    </sheetView>
  </sheetViews>
  <sheetFormatPr defaultRowHeight="15"/>
  <cols>
    <col min="1" max="1" width="16.42578125" customWidth="1"/>
    <col min="2" max="2" width="58.7109375" customWidth="1"/>
    <col min="3" max="3" width="18" bestFit="1" customWidth="1"/>
    <col min="4" max="4" width="30.28515625" bestFit="1" customWidth="1"/>
    <col min="5" max="5" width="35.7109375" customWidth="1"/>
    <col min="6" max="6" width="37.28515625" customWidth="1"/>
    <col min="7" max="7" width="39.28515625" customWidth="1"/>
    <col min="8" max="8" width="52.42578125" customWidth="1"/>
  </cols>
  <sheetData>
    <row r="1" spans="1:8" ht="12.75" customHeight="1">
      <c r="A1" s="129"/>
      <c r="B1" s="130"/>
      <c r="C1" s="130"/>
      <c r="D1" s="130"/>
      <c r="E1" s="130"/>
      <c r="F1" s="130"/>
      <c r="G1" s="130"/>
    </row>
    <row r="2" spans="1:8" ht="19.5">
      <c r="A2" s="109" t="s">
        <v>99</v>
      </c>
      <c r="B2" s="109"/>
      <c r="C2" s="109"/>
      <c r="D2" s="109"/>
      <c r="E2" s="109"/>
      <c r="F2" s="109"/>
      <c r="G2" s="109"/>
    </row>
    <row r="3" spans="1:8" ht="19.5">
      <c r="A3" s="83" t="s">
        <v>100</v>
      </c>
    </row>
    <row r="4" spans="1:8" ht="18">
      <c r="A4" s="80" t="s">
        <v>0</v>
      </c>
      <c r="B4" s="81" t="s">
        <v>101</v>
      </c>
      <c r="C4" s="80" t="s">
        <v>102</v>
      </c>
      <c r="D4" s="80" t="s">
        <v>103</v>
      </c>
      <c r="E4" s="80">
        <f>F4-1</f>
        <v>2023</v>
      </c>
      <c r="F4" s="80">
        <f>G4-1</f>
        <v>2024</v>
      </c>
      <c r="G4" s="80">
        <v>2025</v>
      </c>
      <c r="H4" s="82" t="s">
        <v>104</v>
      </c>
    </row>
    <row r="5" spans="1:8">
      <c r="A5" s="138" t="s">
        <v>67</v>
      </c>
      <c r="B5" s="88" t="s">
        <v>105</v>
      </c>
      <c r="C5" s="93" t="s">
        <v>114</v>
      </c>
      <c r="D5" s="95" t="s">
        <v>116</v>
      </c>
      <c r="E5" s="47">
        <v>2744982.6349464338</v>
      </c>
      <c r="F5" s="47">
        <v>2910421.2784846709</v>
      </c>
      <c r="G5" s="78">
        <v>3101531.7939171498</v>
      </c>
      <c r="H5" s="121" t="s">
        <v>119</v>
      </c>
    </row>
    <row r="6" spans="1:8" ht="31.5" customHeight="1">
      <c r="A6" s="139"/>
      <c r="B6" s="89" t="s">
        <v>106</v>
      </c>
      <c r="C6" s="93" t="s">
        <v>114</v>
      </c>
      <c r="D6" s="96" t="s">
        <v>117</v>
      </c>
      <c r="E6" s="40">
        <v>0.26</v>
      </c>
      <c r="F6" s="40">
        <v>0.27</v>
      </c>
      <c r="G6" s="62">
        <v>0.26600000000000001</v>
      </c>
      <c r="H6" s="122"/>
    </row>
    <row r="7" spans="1:8" ht="27" customHeight="1">
      <c r="A7" s="140"/>
      <c r="B7" s="89" t="s">
        <v>107</v>
      </c>
      <c r="C7" s="93" t="s">
        <v>114</v>
      </c>
      <c r="D7" s="96" t="s">
        <v>117</v>
      </c>
      <c r="E7" s="40">
        <v>1</v>
      </c>
      <c r="F7" s="40">
        <v>1</v>
      </c>
      <c r="G7" s="62">
        <v>1</v>
      </c>
      <c r="H7" s="122"/>
    </row>
    <row r="8" spans="1:8" ht="120">
      <c r="A8" s="124" t="s">
        <v>17</v>
      </c>
      <c r="B8" s="90" t="s">
        <v>108</v>
      </c>
      <c r="C8" s="93" t="s">
        <v>114</v>
      </c>
      <c r="D8" s="95" t="s">
        <v>116</v>
      </c>
      <c r="E8" s="133"/>
      <c r="F8" s="134"/>
      <c r="G8" s="135"/>
      <c r="H8" s="123"/>
    </row>
    <row r="9" spans="1:8" ht="110.25" customHeight="1">
      <c r="A9" s="125"/>
      <c r="B9" s="91" t="s">
        <v>109</v>
      </c>
      <c r="C9" s="93" t="s">
        <v>114</v>
      </c>
      <c r="D9" s="95" t="s">
        <v>116</v>
      </c>
      <c r="E9" s="64">
        <v>2731063.3102902598</v>
      </c>
      <c r="F9" s="64">
        <v>2892916.7997696153</v>
      </c>
      <c r="G9" s="64">
        <v>3082391.8809552002</v>
      </c>
      <c r="H9" s="29" t="s">
        <v>120</v>
      </c>
    </row>
    <row r="10" spans="1:8" ht="69" customHeight="1">
      <c r="A10" s="125"/>
      <c r="B10" s="91" t="s">
        <v>110</v>
      </c>
      <c r="C10" s="93" t="s">
        <v>114</v>
      </c>
      <c r="D10" s="95" t="s">
        <v>116</v>
      </c>
      <c r="E10" s="64">
        <v>13728.82579717414</v>
      </c>
      <c r="F10" s="64">
        <v>15759.782806751806</v>
      </c>
      <c r="G10" s="64">
        <v>16565.126012199584</v>
      </c>
      <c r="H10" s="29" t="s">
        <v>121</v>
      </c>
    </row>
    <row r="11" spans="1:8" ht="105">
      <c r="A11" s="126"/>
      <c r="B11" s="91" t="s">
        <v>111</v>
      </c>
      <c r="C11" s="95" t="s">
        <v>114</v>
      </c>
      <c r="D11" s="95" t="s">
        <v>116</v>
      </c>
      <c r="E11" s="64">
        <v>190.49885900000004</v>
      </c>
      <c r="F11" s="64">
        <v>1744.6959083041997</v>
      </c>
      <c r="G11" s="64">
        <v>2574.7869497500005</v>
      </c>
      <c r="H11" s="29" t="s">
        <v>122</v>
      </c>
    </row>
    <row r="12" spans="1:8" ht="289.5" customHeight="1">
      <c r="A12" s="20" t="s">
        <v>68</v>
      </c>
      <c r="B12" s="92" t="s">
        <v>112</v>
      </c>
      <c r="C12" s="94" t="s">
        <v>115</v>
      </c>
      <c r="D12" s="94" t="s">
        <v>118</v>
      </c>
      <c r="E12" s="136" t="s">
        <v>124</v>
      </c>
      <c r="F12" s="137"/>
      <c r="G12" s="137"/>
      <c r="H12" s="29" t="s">
        <v>123</v>
      </c>
    </row>
    <row r="14" spans="1:8" ht="19.5">
      <c r="A14" s="83" t="s">
        <v>113</v>
      </c>
    </row>
    <row r="15" spans="1:8" ht="18">
      <c r="A15" s="80" t="s">
        <v>0</v>
      </c>
      <c r="B15" s="81" t="s">
        <v>101</v>
      </c>
      <c r="C15" s="80" t="s">
        <v>102</v>
      </c>
      <c r="D15" s="80" t="s">
        <v>103</v>
      </c>
      <c r="E15" s="80">
        <f>F15-1</f>
        <v>2023</v>
      </c>
      <c r="F15" s="80">
        <f>G15-1</f>
        <v>2024</v>
      </c>
      <c r="G15" s="80">
        <v>2025</v>
      </c>
      <c r="H15" s="82" t="s">
        <v>104</v>
      </c>
    </row>
    <row r="16" spans="1:8" ht="130.5" customHeight="1">
      <c r="A16" s="131" t="s">
        <v>67</v>
      </c>
      <c r="B16" s="88" t="s">
        <v>105</v>
      </c>
      <c r="C16" s="132" t="s">
        <v>114</v>
      </c>
      <c r="D16" s="95" t="s">
        <v>116</v>
      </c>
      <c r="E16" s="46">
        <v>2212109.6672765911</v>
      </c>
      <c r="F16" s="46">
        <v>2122498.1843505092</v>
      </c>
      <c r="G16" s="46">
        <v>1966650.3657055497</v>
      </c>
      <c r="H16" s="127" t="s">
        <v>125</v>
      </c>
    </row>
    <row r="17" spans="1:8" ht="226.5" customHeight="1">
      <c r="A17" s="131"/>
      <c r="B17" s="89" t="s">
        <v>107</v>
      </c>
      <c r="C17" s="132"/>
      <c r="D17" s="96" t="s">
        <v>117</v>
      </c>
      <c r="E17" s="44">
        <v>1</v>
      </c>
      <c r="F17" s="44">
        <v>1</v>
      </c>
      <c r="G17" s="44">
        <v>1</v>
      </c>
      <c r="H17" s="128"/>
    </row>
    <row r="18" spans="1:8" ht="294.75" customHeight="1">
      <c r="A18" s="21" t="s">
        <v>17</v>
      </c>
      <c r="B18" s="89" t="s">
        <v>8</v>
      </c>
      <c r="C18" s="94" t="s">
        <v>115</v>
      </c>
      <c r="D18" s="95" t="s">
        <v>118</v>
      </c>
      <c r="E18" s="136" t="s">
        <v>124</v>
      </c>
      <c r="F18" s="137"/>
      <c r="G18" s="137"/>
      <c r="H18" s="11"/>
    </row>
    <row r="20" spans="1:8">
      <c r="E20" s="87"/>
      <c r="F20" s="87"/>
      <c r="G20" s="87"/>
    </row>
  </sheetData>
  <sheetProtection algorithmName="SHA-512" hashValue="Z4+r2uZLCDxvgSFQta5412Pkeg0aruP1sYPu6uPQzDUG8tYrvmSkg5UIxab2xAyzjO4SxtT/uZ/8y67DB8Sueg==" saltValue="Rs6kwfmbOFiFUPj18bu0og==" spinCount="100000" sheet="1" formatCells="0" formatColumns="0" formatRows="0" insertColumns="0" insertRows="0" insertHyperlinks="0" deleteColumns="0" deleteRows="0" sort="0" autoFilter="0" pivotTables="0"/>
  <mergeCells count="11">
    <mergeCell ref="E18:G18"/>
    <mergeCell ref="A2:G2"/>
    <mergeCell ref="E12:G12"/>
    <mergeCell ref="A5:A7"/>
    <mergeCell ref="H5:H8"/>
    <mergeCell ref="A8:A11"/>
    <mergeCell ref="H16:H17"/>
    <mergeCell ref="A1:G1"/>
    <mergeCell ref="A16:A17"/>
    <mergeCell ref="C16:C17"/>
    <mergeCell ref="E8:G8"/>
  </mergeCells>
  <pageMargins left="0.7" right="0.7" top="0.75" bottom="0.75" header="0.3" footer="0.3"/>
  <pageSetup paperSize="9" scale="3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5D3EE-9C36-4028-BAA6-505298164543}">
  <dimension ref="A2:H21"/>
  <sheetViews>
    <sheetView view="pageBreakPreview" zoomScale="60" zoomScaleNormal="85" workbookViewId="0">
      <selection activeCell="D9" sqref="D9"/>
    </sheetView>
  </sheetViews>
  <sheetFormatPr defaultRowHeight="15"/>
  <cols>
    <col min="1" max="1" width="15.42578125" customWidth="1"/>
    <col min="2" max="2" width="55.5703125" bestFit="1" customWidth="1"/>
    <col min="3" max="3" width="16.85546875" customWidth="1"/>
    <col min="4" max="4" width="30.28515625" bestFit="1" customWidth="1"/>
    <col min="5" max="5" width="22.5703125" customWidth="1"/>
    <col min="6" max="6" width="23.85546875" customWidth="1"/>
    <col min="7" max="7" width="21" customWidth="1"/>
    <col min="8" max="8" width="43.140625" customWidth="1"/>
  </cols>
  <sheetData>
    <row r="2" spans="1:8" ht="21">
      <c r="A2" s="109" t="s">
        <v>126</v>
      </c>
      <c r="B2" s="110"/>
      <c r="C2" s="110"/>
      <c r="D2" s="110"/>
      <c r="E2" s="110"/>
      <c r="F2" s="110"/>
      <c r="G2" s="110"/>
    </row>
    <row r="3" spans="1:8" ht="19.5">
      <c r="A3" s="83" t="s">
        <v>100</v>
      </c>
    </row>
    <row r="4" spans="1:8" ht="18">
      <c r="A4" s="80" t="s">
        <v>0</v>
      </c>
      <c r="B4" s="81" t="s">
        <v>101</v>
      </c>
      <c r="C4" s="80" t="s">
        <v>102</v>
      </c>
      <c r="D4" s="80" t="s">
        <v>103</v>
      </c>
      <c r="E4" s="80">
        <f>F4-1</f>
        <v>2023</v>
      </c>
      <c r="F4" s="80">
        <f>G4-1</f>
        <v>2024</v>
      </c>
      <c r="G4" s="80">
        <v>2025</v>
      </c>
      <c r="H4" s="82" t="s">
        <v>104</v>
      </c>
    </row>
    <row r="5" spans="1:8" ht="15" customHeight="1">
      <c r="A5" s="131" t="s">
        <v>69</v>
      </c>
      <c r="B5" s="97" t="s">
        <v>127</v>
      </c>
      <c r="C5" s="93" t="s">
        <v>114</v>
      </c>
      <c r="D5" s="98" t="s">
        <v>132</v>
      </c>
      <c r="E5" s="28">
        <f>SUM(E6:E9)</f>
        <v>6052.5690000000004</v>
      </c>
      <c r="F5" s="28">
        <f t="shared" ref="F5" si="0">SUM(F6:F9)</f>
        <v>7257.9430000000002</v>
      </c>
      <c r="G5" s="28">
        <f>SUM(G6:G9)</f>
        <v>8744.2000000000007</v>
      </c>
      <c r="H5" s="121" t="s">
        <v>133</v>
      </c>
    </row>
    <row r="6" spans="1:8" ht="30" customHeight="1">
      <c r="A6" s="131"/>
      <c r="B6" s="23" t="s">
        <v>128</v>
      </c>
      <c r="C6" s="93" t="s">
        <v>114</v>
      </c>
      <c r="D6" s="98" t="s">
        <v>132</v>
      </c>
      <c r="E6" s="48">
        <v>3042.9389999999999</v>
      </c>
      <c r="F6" s="48">
        <v>3096.748</v>
      </c>
      <c r="G6" s="48">
        <v>5270.7</v>
      </c>
      <c r="H6" s="141"/>
    </row>
    <row r="7" spans="1:8" ht="15" customHeight="1">
      <c r="A7" s="131"/>
      <c r="B7" s="24" t="s">
        <v>129</v>
      </c>
      <c r="C7" s="93" t="s">
        <v>114</v>
      </c>
      <c r="D7" s="98" t="s">
        <v>132</v>
      </c>
      <c r="E7" s="49">
        <v>2764.527</v>
      </c>
      <c r="F7" s="48">
        <v>3929.8960000000002</v>
      </c>
      <c r="G7" s="48">
        <v>3147.6</v>
      </c>
      <c r="H7" s="141"/>
    </row>
    <row r="8" spans="1:8">
      <c r="A8" s="131"/>
      <c r="B8" s="24" t="s">
        <v>130</v>
      </c>
      <c r="C8" s="93" t="s">
        <v>114</v>
      </c>
      <c r="D8" s="98" t="s">
        <v>132</v>
      </c>
      <c r="E8" s="74" t="s">
        <v>58</v>
      </c>
      <c r="F8" s="45">
        <v>0.623</v>
      </c>
      <c r="G8" s="45">
        <v>1.7</v>
      </c>
      <c r="H8" s="141"/>
    </row>
    <row r="9" spans="1:8" ht="130.5" customHeight="1">
      <c r="A9" s="131"/>
      <c r="B9" s="24" t="s">
        <v>131</v>
      </c>
      <c r="C9" s="95" t="s">
        <v>114</v>
      </c>
      <c r="D9" s="98" t="s">
        <v>132</v>
      </c>
      <c r="E9" s="48">
        <v>245.10300000000001</v>
      </c>
      <c r="F9" s="48">
        <v>230.67599999999999</v>
      </c>
      <c r="G9" s="48">
        <v>324.2</v>
      </c>
      <c r="H9" s="142"/>
    </row>
    <row r="11" spans="1:8" ht="19.5">
      <c r="A11" s="83" t="s">
        <v>113</v>
      </c>
    </row>
    <row r="12" spans="1:8" ht="18">
      <c r="A12" s="80" t="s">
        <v>0</v>
      </c>
      <c r="B12" s="81" t="s">
        <v>101</v>
      </c>
      <c r="C12" s="80" t="s">
        <v>102</v>
      </c>
      <c r="D12" s="80" t="s">
        <v>103</v>
      </c>
      <c r="E12" s="80">
        <f>F12-1</f>
        <v>2023</v>
      </c>
      <c r="F12" s="80">
        <f>G12-1</f>
        <v>2024</v>
      </c>
      <c r="G12" s="80">
        <v>2025</v>
      </c>
      <c r="H12" s="82" t="s">
        <v>104</v>
      </c>
    </row>
    <row r="13" spans="1:8" ht="15" customHeight="1">
      <c r="A13" s="131" t="s">
        <v>69</v>
      </c>
      <c r="B13" s="97" t="s">
        <v>127</v>
      </c>
      <c r="C13" s="93" t="s">
        <v>114</v>
      </c>
      <c r="D13" s="98" t="s">
        <v>132</v>
      </c>
      <c r="E13" s="28">
        <f>SUM(E14:E18)</f>
        <v>75186.172000000006</v>
      </c>
      <c r="F13" s="28">
        <f t="shared" ref="F13" si="1">SUM(F14:F18)</f>
        <v>36179.847999999998</v>
      </c>
      <c r="G13" s="28">
        <f>SUM(G14:G18)</f>
        <v>35196.999999999993</v>
      </c>
      <c r="H13" s="121" t="s">
        <v>133</v>
      </c>
    </row>
    <row r="14" spans="1:8" ht="15" customHeight="1">
      <c r="A14" s="131"/>
      <c r="B14" s="23" t="s">
        <v>128</v>
      </c>
      <c r="C14" s="93" t="s">
        <v>114</v>
      </c>
      <c r="D14" s="98" t="s">
        <v>132</v>
      </c>
      <c r="E14" s="48">
        <v>2027.1</v>
      </c>
      <c r="F14" s="48">
        <v>2113.6529999999998</v>
      </c>
      <c r="G14" s="48">
        <v>2743.5</v>
      </c>
      <c r="H14" s="141"/>
    </row>
    <row r="15" spans="1:8" ht="15" customHeight="1">
      <c r="A15" s="131"/>
      <c r="B15" s="24" t="s">
        <v>129</v>
      </c>
      <c r="C15" s="93" t="s">
        <v>114</v>
      </c>
      <c r="D15" s="98" t="s">
        <v>132</v>
      </c>
      <c r="E15" s="48">
        <v>72840.123999999996</v>
      </c>
      <c r="F15" s="48">
        <v>33736.773000000001</v>
      </c>
      <c r="G15" s="48">
        <v>32043.7</v>
      </c>
      <c r="H15" s="141"/>
    </row>
    <row r="16" spans="1:8" ht="15" customHeight="1">
      <c r="A16" s="131"/>
      <c r="B16" s="24" t="s">
        <v>134</v>
      </c>
      <c r="C16" s="93" t="s">
        <v>114</v>
      </c>
      <c r="D16" s="98" t="s">
        <v>132</v>
      </c>
      <c r="E16" s="48">
        <v>227.56200000000001</v>
      </c>
      <c r="F16" s="48">
        <v>228.97200000000001</v>
      </c>
      <c r="G16" s="48">
        <v>231.5</v>
      </c>
      <c r="H16" s="141"/>
    </row>
    <row r="17" spans="1:8" ht="15" customHeight="1">
      <c r="A17" s="131"/>
      <c r="B17" s="24" t="s">
        <v>57</v>
      </c>
      <c r="C17" s="93" t="s">
        <v>114</v>
      </c>
      <c r="D17" s="98" t="s">
        <v>132</v>
      </c>
      <c r="E17" s="50">
        <v>86.1</v>
      </c>
      <c r="F17" s="50">
        <v>77.099999999999994</v>
      </c>
      <c r="G17" s="48">
        <v>83.1</v>
      </c>
      <c r="H17" s="141"/>
    </row>
    <row r="18" spans="1:8" ht="39" customHeight="1">
      <c r="A18" s="131"/>
      <c r="B18" s="24" t="s">
        <v>135</v>
      </c>
      <c r="C18" s="93" t="s">
        <v>114</v>
      </c>
      <c r="D18" s="98" t="s">
        <v>132</v>
      </c>
      <c r="E18" s="48">
        <v>5.2859999999999996</v>
      </c>
      <c r="F18" s="48">
        <v>23.35</v>
      </c>
      <c r="G18" s="48">
        <v>95.2</v>
      </c>
      <c r="H18" s="141"/>
    </row>
    <row r="19" spans="1:8" ht="105" customHeight="1">
      <c r="A19" s="21" t="s">
        <v>70</v>
      </c>
      <c r="B19" s="8" t="s">
        <v>136</v>
      </c>
      <c r="C19" s="93" t="s">
        <v>114</v>
      </c>
      <c r="D19" s="98" t="s">
        <v>132</v>
      </c>
      <c r="E19" s="51">
        <v>0</v>
      </c>
      <c r="F19" s="51">
        <v>0</v>
      </c>
      <c r="G19" s="51">
        <v>0</v>
      </c>
      <c r="H19" s="142"/>
    </row>
    <row r="21" spans="1:8">
      <c r="G21" s="77"/>
    </row>
  </sheetData>
  <sheetProtection algorithmName="SHA-512" hashValue="9y7DYKDXCOnPSAq5OKr0c6FUhv0S42wXgTQRj+RctBpuKeuM9kg6TZSzD54sybcsNgTRfHBaDVYkSq2K5PoC+Q==" saltValue="4n9EOqgAK+4FekGh52R+uw==" spinCount="100000" sheet="1" formatCells="0" formatColumns="0" formatRows="0" insertColumns="0" insertRows="0" insertHyperlinks="0" deleteColumns="0" deleteRows="0" sort="0" autoFilter="0" pivotTables="0"/>
  <mergeCells count="5">
    <mergeCell ref="A2:G2"/>
    <mergeCell ref="A5:A9"/>
    <mergeCell ref="A13:A18"/>
    <mergeCell ref="H5:H9"/>
    <mergeCell ref="H13:H19"/>
  </mergeCells>
  <phoneticPr fontId="16" type="noConversion"/>
  <pageMargins left="0.7" right="0.7" top="0.75" bottom="0.75" header="0.3" footer="0.3"/>
  <pageSetup paperSize="9" scale="38"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BDF7E-EDC2-4EAB-86EA-8A32A523C928}">
  <dimension ref="A2:H25"/>
  <sheetViews>
    <sheetView view="pageBreakPreview" zoomScale="85" zoomScaleNormal="85" zoomScaleSheetLayoutView="85" workbookViewId="0">
      <selection activeCell="B5" sqref="B5"/>
    </sheetView>
  </sheetViews>
  <sheetFormatPr defaultRowHeight="15"/>
  <cols>
    <col min="1" max="1" width="14" customWidth="1"/>
    <col min="2" max="2" width="60.42578125" bestFit="1" customWidth="1"/>
    <col min="3" max="3" width="17.5703125" customWidth="1"/>
    <col min="4" max="4" width="24" customWidth="1"/>
    <col min="5" max="7" width="10.85546875" bestFit="1" customWidth="1"/>
    <col min="8" max="8" width="93.140625" customWidth="1"/>
  </cols>
  <sheetData>
    <row r="2" spans="1:8" ht="21">
      <c r="A2" s="109" t="s">
        <v>137</v>
      </c>
      <c r="B2" s="110"/>
      <c r="C2" s="110"/>
      <c r="D2" s="110"/>
      <c r="E2" s="110"/>
      <c r="F2" s="110"/>
      <c r="G2" s="110"/>
    </row>
    <row r="3" spans="1:8" ht="20.25">
      <c r="A3" s="83" t="s">
        <v>100</v>
      </c>
      <c r="B3" s="84"/>
    </row>
    <row r="4" spans="1:8" ht="18">
      <c r="A4" s="80" t="s">
        <v>0</v>
      </c>
      <c r="B4" s="81" t="s">
        <v>101</v>
      </c>
      <c r="C4" s="80" t="s">
        <v>102</v>
      </c>
      <c r="D4" s="80" t="s">
        <v>103</v>
      </c>
      <c r="E4" s="80">
        <f>F4-1</f>
        <v>2023</v>
      </c>
      <c r="F4" s="80">
        <f>G4-1</f>
        <v>2024</v>
      </c>
      <c r="G4" s="80">
        <v>2025</v>
      </c>
      <c r="H4" s="82" t="s">
        <v>104</v>
      </c>
    </row>
    <row r="5" spans="1:8" ht="135">
      <c r="A5" s="131" t="s">
        <v>71</v>
      </c>
      <c r="B5" s="99" t="s">
        <v>138</v>
      </c>
      <c r="C5" s="98" t="s">
        <v>114</v>
      </c>
      <c r="D5" s="98" t="s">
        <v>147</v>
      </c>
      <c r="E5" s="54">
        <v>32600</v>
      </c>
      <c r="F5" s="54">
        <v>24700</v>
      </c>
      <c r="G5" s="54">
        <v>19443.8</v>
      </c>
      <c r="H5" s="35" t="s">
        <v>149</v>
      </c>
    </row>
    <row r="6" spans="1:8" ht="30">
      <c r="A6" s="131"/>
      <c r="B6" s="57" t="s">
        <v>139</v>
      </c>
      <c r="C6" s="98" t="s">
        <v>114</v>
      </c>
      <c r="D6" s="98" t="s">
        <v>148</v>
      </c>
      <c r="E6" s="44">
        <v>1</v>
      </c>
      <c r="F6" s="44">
        <v>1</v>
      </c>
      <c r="G6" s="44">
        <v>1</v>
      </c>
      <c r="H6" s="11"/>
    </row>
    <row r="7" spans="1:8" ht="195">
      <c r="A7" s="131"/>
      <c r="B7" s="99" t="s">
        <v>140</v>
      </c>
      <c r="C7" s="98" t="s">
        <v>114</v>
      </c>
      <c r="D7" s="98" t="s">
        <v>147</v>
      </c>
      <c r="E7" s="54">
        <v>22637.1</v>
      </c>
      <c r="F7" s="54">
        <v>18597.900000000001</v>
      </c>
      <c r="G7" s="54">
        <v>14200.2284</v>
      </c>
      <c r="H7" s="39" t="s">
        <v>150</v>
      </c>
    </row>
    <row r="8" spans="1:8" ht="30">
      <c r="A8" s="131"/>
      <c r="B8" s="57" t="s">
        <v>139</v>
      </c>
      <c r="C8" s="98" t="s">
        <v>114</v>
      </c>
      <c r="D8" s="98" t="s">
        <v>148</v>
      </c>
      <c r="E8" s="44">
        <v>1</v>
      </c>
      <c r="F8" s="44">
        <v>1</v>
      </c>
      <c r="G8" s="44">
        <v>1</v>
      </c>
      <c r="H8" s="11"/>
    </row>
    <row r="9" spans="1:8" ht="15" customHeight="1">
      <c r="A9" s="131" t="s">
        <v>18</v>
      </c>
      <c r="B9" s="100" t="s">
        <v>141</v>
      </c>
      <c r="C9" s="98" t="s">
        <v>114</v>
      </c>
      <c r="D9" s="98" t="s">
        <v>147</v>
      </c>
      <c r="E9" s="55">
        <f>7006.196+1341.157+9</f>
        <v>8356.3529999999992</v>
      </c>
      <c r="F9" s="56">
        <f>6478.951+1486.652+9.4</f>
        <v>7975.0029999999997</v>
      </c>
      <c r="G9" s="56">
        <f>5243.5716+1018.204+9.3</f>
        <v>6271.0756000000001</v>
      </c>
      <c r="H9" s="143" t="s">
        <v>151</v>
      </c>
    </row>
    <row r="10" spans="1:8">
      <c r="A10" s="131"/>
      <c r="B10" s="58" t="s">
        <v>142</v>
      </c>
      <c r="C10" s="98" t="s">
        <v>114</v>
      </c>
      <c r="D10" s="98" t="s">
        <v>148</v>
      </c>
      <c r="E10" s="44">
        <f>7006.196/E9</f>
        <v>0.83842748146230783</v>
      </c>
      <c r="F10" s="44">
        <f>6478.951/F9</f>
        <v>0.81240734329504327</v>
      </c>
      <c r="G10" s="44">
        <f>5243.5716/G9</f>
        <v>0.83615187161832338</v>
      </c>
      <c r="H10" s="144"/>
    </row>
    <row r="11" spans="1:8">
      <c r="A11" s="131"/>
      <c r="B11" s="58" t="s">
        <v>143</v>
      </c>
      <c r="C11" s="98" t="s">
        <v>114</v>
      </c>
      <c r="D11" s="98" t="s">
        <v>148</v>
      </c>
      <c r="E11" s="44">
        <f>1341.157/E9</f>
        <v>0.16049549366811097</v>
      </c>
      <c r="F11" s="44">
        <f>1486.652/F9</f>
        <v>0.1864139737627685</v>
      </c>
      <c r="G11" s="52">
        <f>1018.204/G9</f>
        <v>0.16236512919729432</v>
      </c>
      <c r="H11" s="144"/>
    </row>
    <row r="12" spans="1:8" ht="160.5" customHeight="1">
      <c r="A12" s="131"/>
      <c r="B12" s="58" t="s">
        <v>144</v>
      </c>
      <c r="C12" s="98" t="s">
        <v>114</v>
      </c>
      <c r="D12" s="98" t="s">
        <v>148</v>
      </c>
      <c r="E12" s="53">
        <f>9/E9</f>
        <v>1.0770248695812635E-3</v>
      </c>
      <c r="F12" s="53">
        <f>9.4/F9</f>
        <v>1.1786829421882351E-3</v>
      </c>
      <c r="G12" s="53">
        <f>9.3/G9</f>
        <v>1.482999184382341E-3</v>
      </c>
      <c r="H12" s="144"/>
    </row>
    <row r="13" spans="1:8" ht="103.5" customHeight="1">
      <c r="A13" s="19" t="s">
        <v>19</v>
      </c>
      <c r="B13" s="14" t="s">
        <v>145</v>
      </c>
      <c r="C13" s="98" t="s">
        <v>114</v>
      </c>
      <c r="D13" s="98" t="s">
        <v>148</v>
      </c>
      <c r="E13" s="44">
        <v>0</v>
      </c>
      <c r="F13" s="44">
        <v>0</v>
      </c>
      <c r="G13" s="44">
        <v>0</v>
      </c>
      <c r="H13" s="35"/>
    </row>
    <row r="14" spans="1:8" ht="138.75" customHeight="1">
      <c r="A14" s="19" t="s">
        <v>20</v>
      </c>
      <c r="B14" s="101" t="s">
        <v>146</v>
      </c>
      <c r="C14" s="98" t="s">
        <v>114</v>
      </c>
      <c r="D14" s="98" t="s">
        <v>148</v>
      </c>
      <c r="E14" s="44">
        <v>0</v>
      </c>
      <c r="F14" s="44">
        <v>0</v>
      </c>
      <c r="G14" s="44">
        <v>0</v>
      </c>
      <c r="H14" s="35"/>
    </row>
    <row r="16" spans="1:8" ht="15.75" hidden="1">
      <c r="A16" s="4" t="s">
        <v>42</v>
      </c>
    </row>
    <row r="17" spans="1:7" hidden="1">
      <c r="A17" s="26" t="s">
        <v>0</v>
      </c>
      <c r="B17" s="26" t="s">
        <v>1</v>
      </c>
      <c r="C17" s="26" t="s">
        <v>2</v>
      </c>
      <c r="D17" s="26" t="s">
        <v>3</v>
      </c>
      <c r="E17" s="26">
        <f>F17-1</f>
        <v>2023</v>
      </c>
      <c r="F17" s="26">
        <f>G17-1</f>
        <v>2024</v>
      </c>
      <c r="G17" s="26">
        <v>2025</v>
      </c>
    </row>
    <row r="18" spans="1:7" ht="30" hidden="1">
      <c r="A18" s="131" t="s">
        <v>11</v>
      </c>
      <c r="B18" s="6" t="s">
        <v>12</v>
      </c>
      <c r="C18" s="1" t="s">
        <v>7</v>
      </c>
      <c r="D18" s="1" t="s">
        <v>13</v>
      </c>
      <c r="E18" s="3"/>
      <c r="F18" s="3"/>
      <c r="G18" s="3"/>
    </row>
    <row r="19" spans="1:7" ht="30" hidden="1">
      <c r="A19" s="131"/>
      <c r="B19" s="7" t="s">
        <v>14</v>
      </c>
      <c r="C19" s="1" t="s">
        <v>7</v>
      </c>
      <c r="D19" s="1" t="s">
        <v>10</v>
      </c>
      <c r="E19" s="5"/>
      <c r="F19" s="5"/>
      <c r="G19" s="5"/>
    </row>
    <row r="20" spans="1:7" ht="30" hidden="1">
      <c r="A20" s="131"/>
      <c r="B20" s="6" t="s">
        <v>15</v>
      </c>
      <c r="C20" s="1" t="s">
        <v>7</v>
      </c>
      <c r="D20" s="1" t="s">
        <v>13</v>
      </c>
      <c r="E20" s="3"/>
      <c r="F20" s="3"/>
      <c r="G20" s="3"/>
    </row>
    <row r="21" spans="1:7" ht="30" hidden="1">
      <c r="A21" s="131"/>
      <c r="B21" s="7" t="s">
        <v>14</v>
      </c>
      <c r="C21" s="1" t="s">
        <v>7</v>
      </c>
      <c r="D21" s="1" t="s">
        <v>10</v>
      </c>
      <c r="E21" s="5"/>
      <c r="F21" s="5"/>
      <c r="G21" s="5"/>
    </row>
    <row r="22" spans="1:7" ht="45" hidden="1">
      <c r="A22" s="19" t="s">
        <v>18</v>
      </c>
      <c r="B22" s="8" t="s">
        <v>43</v>
      </c>
      <c r="C22" s="1" t="s">
        <v>7</v>
      </c>
      <c r="D22" s="1" t="s">
        <v>16</v>
      </c>
      <c r="E22" s="11"/>
      <c r="F22" s="11"/>
      <c r="G22" s="11"/>
    </row>
    <row r="23" spans="1:7">
      <c r="A23" s="25"/>
    </row>
    <row r="24" spans="1:7">
      <c r="A24" s="25"/>
    </row>
    <row r="25" spans="1:7">
      <c r="A25" s="25"/>
    </row>
  </sheetData>
  <sheetProtection algorithmName="SHA-512" hashValue="br/YfQhTRFXbFWd3kDMK4r1py7POvjHBDac7nX9buhqUIeBm4Zi8Havi9E1qUQQffk2WmQemH2s2RgeMWY/6zA==" saltValue="nZbro+NtHQFRKlJ118GdFA==" spinCount="100000" sheet="1" formatCells="0" formatColumns="0" formatRows="0" insertColumns="0" insertRows="0" insertHyperlinks="0" deleteColumns="0" deleteRows="0" sort="0" autoFilter="0" pivotTables="0"/>
  <mergeCells count="5">
    <mergeCell ref="A18:A21"/>
    <mergeCell ref="H9:H12"/>
    <mergeCell ref="A2:G2"/>
    <mergeCell ref="A5:A8"/>
    <mergeCell ref="A9:A12"/>
  </mergeCells>
  <phoneticPr fontId="16" type="noConversion"/>
  <pageMargins left="0.7" right="0.7" top="0.75" bottom="0.75" header="0.3" footer="0.3"/>
  <pageSetup paperSize="9" scale="37"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AD866-0046-45D1-8CB9-0836304F16B8}">
  <dimension ref="A2:H14"/>
  <sheetViews>
    <sheetView view="pageBreakPreview" zoomScale="85" zoomScaleNormal="85" zoomScaleSheetLayoutView="85" workbookViewId="0">
      <selection activeCell="A2" sqref="A2:G2"/>
    </sheetView>
  </sheetViews>
  <sheetFormatPr defaultRowHeight="15"/>
  <cols>
    <col min="1" max="1" width="19.5703125" customWidth="1"/>
    <col min="2" max="2" width="34.85546875" customWidth="1"/>
    <col min="3" max="3" width="17.7109375" customWidth="1"/>
    <col min="4" max="4" width="23.42578125" bestFit="1" customWidth="1"/>
    <col min="5" max="5" width="46.140625" customWidth="1"/>
    <col min="6" max="6" width="45.140625" customWidth="1"/>
    <col min="7" max="7" width="43" customWidth="1"/>
    <col min="8" max="8" width="43.85546875" customWidth="1"/>
  </cols>
  <sheetData>
    <row r="2" spans="1:8" ht="21">
      <c r="A2" s="109" t="s">
        <v>152</v>
      </c>
      <c r="B2" s="110"/>
      <c r="C2" s="110"/>
      <c r="D2" s="110"/>
      <c r="E2" s="110"/>
      <c r="F2" s="110"/>
      <c r="G2" s="110"/>
    </row>
    <row r="3" spans="1:8" ht="19.5">
      <c r="A3" s="83" t="s">
        <v>100</v>
      </c>
    </row>
    <row r="4" spans="1:8" ht="18">
      <c r="A4" s="80" t="s">
        <v>0</v>
      </c>
      <c r="B4" s="81" t="s">
        <v>101</v>
      </c>
      <c r="C4" s="80" t="s">
        <v>102</v>
      </c>
      <c r="D4" s="80" t="s">
        <v>103</v>
      </c>
      <c r="E4" s="80">
        <f>F4-1</f>
        <v>2023</v>
      </c>
      <c r="F4" s="80">
        <f>G4-1</f>
        <v>2024</v>
      </c>
      <c r="G4" s="80">
        <v>2025</v>
      </c>
      <c r="H4" s="82" t="s">
        <v>104</v>
      </c>
    </row>
    <row r="5" spans="1:8" ht="409.5" customHeight="1">
      <c r="A5" s="152" t="s">
        <v>72</v>
      </c>
      <c r="B5" s="153" t="s">
        <v>153</v>
      </c>
      <c r="C5" s="153" t="s">
        <v>115</v>
      </c>
      <c r="D5" s="153" t="s">
        <v>161</v>
      </c>
      <c r="E5" s="154" t="s">
        <v>163</v>
      </c>
      <c r="F5" s="154"/>
      <c r="G5" s="154"/>
      <c r="H5" s="145"/>
    </row>
    <row r="6" spans="1:8" ht="207.75" customHeight="1">
      <c r="A6" s="152"/>
      <c r="B6" s="153"/>
      <c r="C6" s="153"/>
      <c r="D6" s="153"/>
      <c r="E6" s="154"/>
      <c r="F6" s="154"/>
      <c r="G6" s="154"/>
      <c r="H6" s="145"/>
    </row>
    <row r="7" spans="1:8" ht="78.75" customHeight="1">
      <c r="A7" s="149" t="s">
        <v>73</v>
      </c>
      <c r="B7" s="8" t="s">
        <v>154</v>
      </c>
      <c r="C7" s="98" t="s">
        <v>114</v>
      </c>
      <c r="D7" s="22" t="s">
        <v>162</v>
      </c>
      <c r="E7" s="29">
        <v>0</v>
      </c>
      <c r="F7" s="29">
        <v>0</v>
      </c>
      <c r="G7" s="29">
        <v>0</v>
      </c>
      <c r="H7" s="146" t="s">
        <v>164</v>
      </c>
    </row>
    <row r="8" spans="1:8" ht="72" customHeight="1">
      <c r="A8" s="150"/>
      <c r="B8" s="31" t="s">
        <v>155</v>
      </c>
      <c r="C8" s="98" t="s">
        <v>114</v>
      </c>
      <c r="D8" s="22" t="s">
        <v>162</v>
      </c>
      <c r="E8" s="29">
        <v>0</v>
      </c>
      <c r="F8" s="29">
        <v>0</v>
      </c>
      <c r="G8" s="29">
        <v>0</v>
      </c>
      <c r="H8" s="147"/>
    </row>
    <row r="9" spans="1:8" ht="69" customHeight="1">
      <c r="A9" s="150"/>
      <c r="B9" s="31" t="s">
        <v>156</v>
      </c>
      <c r="C9" s="98" t="s">
        <v>114</v>
      </c>
      <c r="D9" s="22" t="s">
        <v>162</v>
      </c>
      <c r="E9" s="29">
        <v>0</v>
      </c>
      <c r="F9" s="29">
        <v>0</v>
      </c>
      <c r="G9" s="29">
        <v>0</v>
      </c>
      <c r="H9" s="147"/>
    </row>
    <row r="10" spans="1:8" ht="79.5" customHeight="1">
      <c r="A10" s="151"/>
      <c r="B10" s="31" t="s">
        <v>157</v>
      </c>
      <c r="C10" s="98" t="s">
        <v>114</v>
      </c>
      <c r="D10" s="22" t="s">
        <v>162</v>
      </c>
      <c r="E10" s="29">
        <v>0</v>
      </c>
      <c r="F10" s="29">
        <v>0</v>
      </c>
      <c r="G10" s="29">
        <v>0</v>
      </c>
      <c r="H10" s="148"/>
    </row>
    <row r="11" spans="1:8" ht="105">
      <c r="A11" s="149" t="s">
        <v>74</v>
      </c>
      <c r="B11" s="8" t="s">
        <v>158</v>
      </c>
      <c r="C11" s="98" t="s">
        <v>114</v>
      </c>
      <c r="D11" s="98" t="s">
        <v>148</v>
      </c>
      <c r="E11" s="30">
        <v>0</v>
      </c>
      <c r="F11" s="30">
        <v>0</v>
      </c>
      <c r="G11" s="30">
        <v>0</v>
      </c>
      <c r="H11" s="146" t="s">
        <v>165</v>
      </c>
    </row>
    <row r="12" spans="1:8" ht="15" customHeight="1">
      <c r="A12" s="150"/>
      <c r="B12" s="9" t="s">
        <v>159</v>
      </c>
      <c r="C12" s="98" t="s">
        <v>114</v>
      </c>
      <c r="D12" s="98" t="s">
        <v>148</v>
      </c>
      <c r="E12" s="30">
        <v>0</v>
      </c>
      <c r="F12" s="30">
        <v>0</v>
      </c>
      <c r="G12" s="30">
        <v>0</v>
      </c>
      <c r="H12" s="147"/>
    </row>
    <row r="13" spans="1:8" ht="15" customHeight="1">
      <c r="A13" s="151"/>
      <c r="B13" s="9" t="s">
        <v>160</v>
      </c>
      <c r="C13" s="98" t="s">
        <v>114</v>
      </c>
      <c r="D13" s="98" t="s">
        <v>148</v>
      </c>
      <c r="E13" s="30">
        <v>0</v>
      </c>
      <c r="F13" s="30">
        <v>0</v>
      </c>
      <c r="G13" s="30">
        <v>0</v>
      </c>
      <c r="H13" s="148"/>
    </row>
    <row r="14" spans="1:8" ht="15" customHeight="1"/>
  </sheetData>
  <sheetProtection algorithmName="SHA-512" hashValue="3RphmvRKPA7HfuoHvtQxe4W9ru9zBCml/pvGH5vqOATJFUl2wFLHBuSIluTkLSIWYWfBEc0KvN6O5cijbIymDQ==" saltValue="69+7nwQukmQNRnrhINy3sQ==" spinCount="100000" sheet="1" formatCells="0" formatColumns="0" formatRows="0" insertColumns="0" insertRows="0" insertHyperlinks="0" deleteColumns="0" deleteRows="0" sort="0" autoFilter="0" pivotTables="0"/>
  <mergeCells count="11">
    <mergeCell ref="A2:G2"/>
    <mergeCell ref="A5:A6"/>
    <mergeCell ref="B5:B6"/>
    <mergeCell ref="C5:C6"/>
    <mergeCell ref="D5:D6"/>
    <mergeCell ref="E5:G6"/>
    <mergeCell ref="H5:H6"/>
    <mergeCell ref="H11:H13"/>
    <mergeCell ref="H7:H10"/>
    <mergeCell ref="A11:A13"/>
    <mergeCell ref="A7:A10"/>
  </mergeCells>
  <phoneticPr fontId="16" type="noConversion"/>
  <pageMargins left="0.7" right="0.7" top="0.75" bottom="0.75" header="0.3" footer="0.3"/>
  <pageSetup paperSize="9" scale="31"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6F2D9-F11A-4764-B85A-A62EA5044FFC}">
  <sheetPr>
    <pageSetUpPr fitToPage="1"/>
  </sheetPr>
  <dimension ref="A2:H12"/>
  <sheetViews>
    <sheetView view="pageBreakPreview" zoomScale="85" zoomScaleNormal="85" zoomScaleSheetLayoutView="85" workbookViewId="0">
      <selection activeCell="A2" sqref="A2:G2"/>
    </sheetView>
  </sheetViews>
  <sheetFormatPr defaultRowHeight="15"/>
  <cols>
    <col min="1" max="1" width="17.7109375" customWidth="1"/>
    <col min="2" max="2" width="30.5703125" customWidth="1"/>
    <col min="3" max="3" width="17.7109375" bestFit="1" customWidth="1"/>
    <col min="4" max="4" width="30.28515625" bestFit="1" customWidth="1"/>
    <col min="5" max="5" width="56.140625" customWidth="1"/>
    <col min="6" max="6" width="51.28515625" customWidth="1"/>
    <col min="7" max="7" width="70.140625" customWidth="1"/>
    <col min="8" max="8" width="47.85546875" customWidth="1"/>
  </cols>
  <sheetData>
    <row r="2" spans="1:8" ht="21">
      <c r="A2" s="109" t="s">
        <v>166</v>
      </c>
      <c r="B2" s="110"/>
      <c r="C2" s="110"/>
      <c r="D2" s="110"/>
      <c r="E2" s="110"/>
      <c r="F2" s="110"/>
      <c r="G2" s="110"/>
    </row>
    <row r="3" spans="1:8" ht="19.5">
      <c r="A3" s="83" t="s">
        <v>167</v>
      </c>
    </row>
    <row r="4" spans="1:8" ht="18">
      <c r="A4" s="80" t="s">
        <v>0</v>
      </c>
      <c r="B4" s="81" t="s">
        <v>101</v>
      </c>
      <c r="C4" s="80" t="s">
        <v>102</v>
      </c>
      <c r="D4" s="80" t="s">
        <v>103</v>
      </c>
      <c r="E4" s="80">
        <f>F4-1</f>
        <v>2023</v>
      </c>
      <c r="F4" s="80">
        <f>G4-1</f>
        <v>2024</v>
      </c>
      <c r="G4" s="80">
        <v>2025</v>
      </c>
      <c r="H4" s="82" t="s">
        <v>104</v>
      </c>
    </row>
    <row r="5" spans="1:8" ht="60">
      <c r="A5" s="163" t="s">
        <v>22</v>
      </c>
      <c r="B5" s="14" t="s">
        <v>168</v>
      </c>
      <c r="C5" s="98" t="s">
        <v>114</v>
      </c>
      <c r="D5" s="98" t="s">
        <v>173</v>
      </c>
      <c r="E5" s="30">
        <v>0</v>
      </c>
      <c r="F5" s="30">
        <v>0</v>
      </c>
      <c r="G5" s="30">
        <v>0</v>
      </c>
      <c r="H5" s="155" t="s">
        <v>174</v>
      </c>
    </row>
    <row r="6" spans="1:8" ht="60">
      <c r="A6" s="164"/>
      <c r="B6" s="14" t="s">
        <v>169</v>
      </c>
      <c r="C6" s="98" t="s">
        <v>114</v>
      </c>
      <c r="D6" s="98" t="s">
        <v>173</v>
      </c>
      <c r="E6" s="30">
        <v>0</v>
      </c>
      <c r="F6" s="30">
        <v>0</v>
      </c>
      <c r="G6" s="30">
        <v>0</v>
      </c>
      <c r="H6" s="156"/>
    </row>
    <row r="7" spans="1:8" ht="196.5" customHeight="1">
      <c r="A7" s="163" t="s">
        <v>23</v>
      </c>
      <c r="B7" s="14" t="s">
        <v>170</v>
      </c>
      <c r="C7" s="98" t="s">
        <v>114</v>
      </c>
      <c r="D7" s="98" t="s">
        <v>173</v>
      </c>
      <c r="E7" s="30">
        <v>0</v>
      </c>
      <c r="F7" s="30">
        <v>0</v>
      </c>
      <c r="G7" s="30">
        <v>0</v>
      </c>
      <c r="H7" s="155" t="s">
        <v>175</v>
      </c>
    </row>
    <row r="8" spans="1:8" ht="75" customHeight="1">
      <c r="A8" s="164"/>
      <c r="B8" s="14" t="s">
        <v>171</v>
      </c>
      <c r="C8" s="98" t="s">
        <v>114</v>
      </c>
      <c r="D8" s="98" t="s">
        <v>173</v>
      </c>
      <c r="E8" s="30">
        <v>0</v>
      </c>
      <c r="F8" s="30">
        <v>0</v>
      </c>
      <c r="G8" s="30">
        <v>0</v>
      </c>
      <c r="H8" s="156"/>
    </row>
    <row r="9" spans="1:8" ht="408.75" customHeight="1">
      <c r="A9" s="157" t="s">
        <v>24</v>
      </c>
      <c r="B9" s="158" t="s">
        <v>172</v>
      </c>
      <c r="C9" s="159" t="s">
        <v>115</v>
      </c>
      <c r="D9" s="162" t="s">
        <v>161</v>
      </c>
      <c r="E9" s="143" t="s">
        <v>176</v>
      </c>
      <c r="F9" s="143"/>
      <c r="G9" s="143"/>
      <c r="H9" s="145"/>
    </row>
    <row r="10" spans="1:8" ht="409.5" customHeight="1">
      <c r="A10" s="157"/>
      <c r="B10" s="158"/>
      <c r="C10" s="160"/>
      <c r="D10" s="162"/>
      <c r="E10" s="143"/>
      <c r="F10" s="143"/>
      <c r="G10" s="143"/>
      <c r="H10" s="145"/>
    </row>
    <row r="11" spans="1:8">
      <c r="A11" s="157"/>
      <c r="B11" s="158"/>
      <c r="C11" s="160"/>
      <c r="D11" s="162"/>
      <c r="E11" s="143"/>
      <c r="F11" s="143"/>
      <c r="G11" s="143"/>
      <c r="H11" s="145"/>
    </row>
    <row r="12" spans="1:8" ht="40.5" customHeight="1">
      <c r="A12" s="157"/>
      <c r="B12" s="158"/>
      <c r="C12" s="161"/>
      <c r="D12" s="162"/>
      <c r="E12" s="143"/>
      <c r="F12" s="143"/>
      <c r="G12" s="143"/>
      <c r="H12" s="145"/>
    </row>
  </sheetData>
  <sheetProtection algorithmName="SHA-512" hashValue="Ntlqxv73kqpdcXttpFQ2z5iOze/8u9rW+46gP6dbl7CHo0vUDFsqQT3Vi9Q8TPJLAJnYe3HWPuGDBpTlBmGHAg==" saltValue="q6Ze8o+R23pENi6bLk7Lhg==" spinCount="100000" sheet="1" formatCells="0" formatColumns="0" formatRows="0" insertColumns="0" insertRows="0" insertHyperlinks="0" deleteColumns="0" deleteRows="0" sort="0" autoFilter="0" pivotTables="0"/>
  <mergeCells count="11">
    <mergeCell ref="H9:H12"/>
    <mergeCell ref="H7:H8"/>
    <mergeCell ref="H5:H6"/>
    <mergeCell ref="A2:G2"/>
    <mergeCell ref="A9:A12"/>
    <mergeCell ref="B9:B12"/>
    <mergeCell ref="C9:C12"/>
    <mergeCell ref="D9:D12"/>
    <mergeCell ref="E9:G12"/>
    <mergeCell ref="A5:A6"/>
    <mergeCell ref="A7:A8"/>
  </mergeCells>
  <phoneticPr fontId="16" type="noConversion"/>
  <pageMargins left="0.7" right="0.7" top="0.75" bottom="0.75" header="0.3" footer="0.3"/>
  <pageSetup paperSize="9" scale="37"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A78A5-D61B-480F-8EED-818F8EBB63C2}">
  <dimension ref="A2:H7"/>
  <sheetViews>
    <sheetView view="pageBreakPreview" zoomScale="60" zoomScaleNormal="85" workbookViewId="0">
      <selection activeCell="A2" sqref="A2:G2"/>
    </sheetView>
  </sheetViews>
  <sheetFormatPr defaultRowHeight="15"/>
  <cols>
    <col min="1" max="1" width="16" customWidth="1"/>
    <col min="2" max="2" width="55.85546875" customWidth="1"/>
    <col min="3" max="3" width="17.28515625" customWidth="1"/>
    <col min="4" max="4" width="22.85546875" bestFit="1" customWidth="1"/>
    <col min="5" max="5" width="40" customWidth="1"/>
    <col min="6" max="6" width="43.5703125" customWidth="1"/>
    <col min="7" max="7" width="50.28515625" customWidth="1"/>
    <col min="8" max="8" width="43.7109375" customWidth="1"/>
  </cols>
  <sheetData>
    <row r="2" spans="1:8" ht="21">
      <c r="A2" s="109" t="s">
        <v>177</v>
      </c>
      <c r="B2" s="110"/>
      <c r="C2" s="110"/>
      <c r="D2" s="110"/>
      <c r="E2" s="110"/>
      <c r="F2" s="110"/>
      <c r="G2" s="110"/>
    </row>
    <row r="3" spans="1:8" ht="19.5">
      <c r="A3" s="83" t="s">
        <v>167</v>
      </c>
    </row>
    <row r="4" spans="1:8" ht="18">
      <c r="A4" s="80" t="s">
        <v>0</v>
      </c>
      <c r="B4" s="81" t="s">
        <v>101</v>
      </c>
      <c r="C4" s="80" t="s">
        <v>102</v>
      </c>
      <c r="D4" s="80" t="s">
        <v>103</v>
      </c>
      <c r="E4" s="80">
        <f>F4-1</f>
        <v>2023</v>
      </c>
      <c r="F4" s="80">
        <f>G4-1</f>
        <v>2024</v>
      </c>
      <c r="G4" s="80">
        <v>2025</v>
      </c>
      <c r="H4" s="82" t="s">
        <v>104</v>
      </c>
    </row>
    <row r="5" spans="1:8" ht="291.75" customHeight="1">
      <c r="A5" s="18" t="s">
        <v>25</v>
      </c>
      <c r="B5" s="59" t="s">
        <v>178</v>
      </c>
      <c r="C5" s="12" t="s">
        <v>115</v>
      </c>
      <c r="D5" s="15" t="s">
        <v>161</v>
      </c>
      <c r="E5" s="165" t="s">
        <v>179</v>
      </c>
      <c r="F5" s="166"/>
      <c r="G5" s="167"/>
      <c r="H5" s="11"/>
    </row>
    <row r="6" spans="1:8" ht="120">
      <c r="A6" s="157" t="s">
        <v>26</v>
      </c>
      <c r="B6" s="59" t="s">
        <v>183</v>
      </c>
      <c r="C6" s="98" t="s">
        <v>114</v>
      </c>
      <c r="D6" s="12" t="s">
        <v>181</v>
      </c>
      <c r="E6" s="34">
        <v>0</v>
      </c>
      <c r="F6" s="34">
        <v>0</v>
      </c>
      <c r="G6" s="34">
        <v>0</v>
      </c>
      <c r="H6" s="146" t="s">
        <v>180</v>
      </c>
    </row>
    <row r="7" spans="1:8" ht="120">
      <c r="A7" s="157"/>
      <c r="B7" s="59" t="s">
        <v>184</v>
      </c>
      <c r="C7" s="98" t="s">
        <v>114</v>
      </c>
      <c r="D7" s="12" t="s">
        <v>182</v>
      </c>
      <c r="E7" s="34">
        <v>0</v>
      </c>
      <c r="F7" s="34">
        <v>0</v>
      </c>
      <c r="G7" s="34">
        <v>0</v>
      </c>
      <c r="H7" s="148"/>
    </row>
  </sheetData>
  <sheetProtection algorithmName="SHA-512" hashValue="A71EOd1wYclSn57NhOnK4wGnPBgy+s26K4+ktsyf0YKDUsM1etTrXjUpj9v/E9txpKn8xpNwZT4CbuZ9wT9iyQ==" saltValue="96XXynJiGwfztANlzlnESg==" spinCount="100000" sheet="1" formatCells="0" formatColumns="0" formatRows="0" insertColumns="0" insertRows="0" insertHyperlinks="0" deleteColumns="0" deleteRows="0" sort="0" autoFilter="0" pivotTables="0"/>
  <mergeCells count="4">
    <mergeCell ref="A2:G2"/>
    <mergeCell ref="E5:G5"/>
    <mergeCell ref="A6:A7"/>
    <mergeCell ref="H6:H7"/>
  </mergeCells>
  <pageMargins left="0.7" right="0.7" top="0.75" bottom="0.75" header="0.3" footer="0.3"/>
  <pageSetup paperSize="9" scale="30"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7DF70-40B9-4CF4-8E3D-A67BDB066898}">
  <dimension ref="A2:K20"/>
  <sheetViews>
    <sheetView view="pageBreakPreview" zoomScaleNormal="85" zoomScaleSheetLayoutView="100" workbookViewId="0">
      <selection activeCell="A2" sqref="A2:J2"/>
    </sheetView>
  </sheetViews>
  <sheetFormatPr defaultRowHeight="15"/>
  <cols>
    <col min="1" max="1" width="14.5703125" customWidth="1"/>
    <col min="2" max="2" width="47.42578125" customWidth="1"/>
    <col min="3" max="3" width="19.85546875" customWidth="1"/>
    <col min="4" max="4" width="17.140625" customWidth="1"/>
    <col min="5" max="5" width="25" customWidth="1"/>
    <col min="6" max="6" width="26.7109375" customWidth="1"/>
    <col min="7" max="7" width="33.7109375" customWidth="1"/>
    <col min="8" max="8" width="51.5703125" hidden="1" customWidth="1"/>
    <col min="9" max="9" width="29.85546875" hidden="1" customWidth="1"/>
    <col min="10" max="10" width="20" hidden="1" customWidth="1"/>
    <col min="11" max="11" width="25.85546875" bestFit="1" customWidth="1"/>
  </cols>
  <sheetData>
    <row r="2" spans="1:11" ht="21">
      <c r="A2" s="109" t="s">
        <v>185</v>
      </c>
      <c r="B2" s="110"/>
      <c r="C2" s="110"/>
      <c r="D2" s="110"/>
      <c r="E2" s="110"/>
      <c r="F2" s="110"/>
      <c r="G2" s="110"/>
      <c r="H2" s="110"/>
      <c r="I2" s="110"/>
      <c r="J2" s="110"/>
    </row>
    <row r="3" spans="1:11" ht="19.5">
      <c r="A3" s="83" t="s">
        <v>167</v>
      </c>
    </row>
    <row r="4" spans="1:11" ht="54">
      <c r="A4" s="85" t="s">
        <v>0</v>
      </c>
      <c r="B4" s="81" t="s">
        <v>101</v>
      </c>
      <c r="C4" s="85" t="s">
        <v>102</v>
      </c>
      <c r="D4" s="85" t="s">
        <v>103</v>
      </c>
      <c r="E4" s="85">
        <f>F4-1</f>
        <v>2023</v>
      </c>
      <c r="F4" s="85">
        <f>G4-1</f>
        <v>2024</v>
      </c>
      <c r="G4" s="85">
        <v>2025</v>
      </c>
      <c r="H4" s="85" t="s">
        <v>4</v>
      </c>
      <c r="I4" s="85" t="s">
        <v>5</v>
      </c>
      <c r="J4" s="85" t="s">
        <v>6</v>
      </c>
      <c r="K4" s="82" t="s">
        <v>104</v>
      </c>
    </row>
    <row r="5" spans="1:11" ht="42" customHeight="1">
      <c r="A5" s="174" t="s">
        <v>27</v>
      </c>
      <c r="B5" s="102" t="s">
        <v>186</v>
      </c>
      <c r="C5" s="98" t="s">
        <v>114</v>
      </c>
      <c r="D5" s="104" t="s">
        <v>194</v>
      </c>
      <c r="E5" s="79" t="s">
        <v>77</v>
      </c>
      <c r="F5" s="79" t="s">
        <v>75</v>
      </c>
      <c r="G5" s="79">
        <v>0</v>
      </c>
      <c r="H5" s="168" t="s">
        <v>59</v>
      </c>
      <c r="I5" s="180" t="s">
        <v>63</v>
      </c>
      <c r="J5" s="186">
        <v>46116</v>
      </c>
      <c r="K5" s="11"/>
    </row>
    <row r="6" spans="1:11" ht="35.25" customHeight="1">
      <c r="A6" s="174"/>
      <c r="B6" s="102" t="s">
        <v>187</v>
      </c>
      <c r="C6" s="98" t="s">
        <v>114</v>
      </c>
      <c r="D6" s="104" t="s">
        <v>194</v>
      </c>
      <c r="E6" s="79" t="s">
        <v>77</v>
      </c>
      <c r="F6" s="79" t="s">
        <v>76</v>
      </c>
      <c r="G6" s="79">
        <v>0</v>
      </c>
      <c r="H6" s="169"/>
      <c r="I6" s="181"/>
      <c r="J6" s="187"/>
      <c r="K6" s="11"/>
    </row>
    <row r="7" spans="1:11" ht="49.5" customHeight="1">
      <c r="A7" s="174"/>
      <c r="B7" s="102" t="s">
        <v>188</v>
      </c>
      <c r="C7" s="98" t="s">
        <v>114</v>
      </c>
      <c r="D7" s="104" t="s">
        <v>194</v>
      </c>
      <c r="E7" s="79" t="s">
        <v>77</v>
      </c>
      <c r="F7" s="79" t="s">
        <v>77</v>
      </c>
      <c r="G7" s="79" t="s">
        <v>77</v>
      </c>
      <c r="H7" s="169"/>
      <c r="I7" s="181"/>
      <c r="J7" s="187"/>
      <c r="K7" s="42" t="s">
        <v>196</v>
      </c>
    </row>
    <row r="8" spans="1:11" ht="45">
      <c r="A8" s="174"/>
      <c r="B8" s="102" t="s">
        <v>189</v>
      </c>
      <c r="C8" s="98" t="s">
        <v>114</v>
      </c>
      <c r="D8" s="105" t="s">
        <v>197</v>
      </c>
      <c r="E8" s="38">
        <v>36</v>
      </c>
      <c r="F8" s="38">
        <v>36</v>
      </c>
      <c r="G8" s="38">
        <v>36</v>
      </c>
      <c r="H8" s="169"/>
      <c r="I8" s="181"/>
      <c r="J8" s="187"/>
      <c r="K8" s="11"/>
    </row>
    <row r="9" spans="1:11" ht="25.5" customHeight="1">
      <c r="A9" s="174"/>
      <c r="B9" s="103" t="s">
        <v>190</v>
      </c>
      <c r="C9" s="98" t="s">
        <v>114</v>
      </c>
      <c r="D9" s="105" t="s">
        <v>197</v>
      </c>
      <c r="E9" s="38">
        <v>40</v>
      </c>
      <c r="F9" s="38">
        <v>40</v>
      </c>
      <c r="G9" s="38">
        <v>36</v>
      </c>
      <c r="H9" s="169"/>
      <c r="I9" s="181"/>
      <c r="J9" s="187"/>
      <c r="K9" s="11"/>
    </row>
    <row r="10" spans="1:11" ht="25.5" customHeight="1">
      <c r="A10" s="174"/>
      <c r="B10" s="103" t="s">
        <v>191</v>
      </c>
      <c r="C10" s="98" t="s">
        <v>114</v>
      </c>
      <c r="D10" s="105" t="s">
        <v>197</v>
      </c>
      <c r="E10" s="38">
        <v>36</v>
      </c>
      <c r="F10" s="38">
        <v>36</v>
      </c>
      <c r="G10" s="38">
        <v>36</v>
      </c>
      <c r="H10" s="169"/>
      <c r="I10" s="181"/>
      <c r="J10" s="187"/>
      <c r="K10" s="11"/>
    </row>
    <row r="11" spans="1:11" ht="214.5" customHeight="1">
      <c r="A11" s="18" t="s">
        <v>28</v>
      </c>
      <c r="B11" s="14" t="s">
        <v>192</v>
      </c>
      <c r="C11" s="12" t="s">
        <v>115</v>
      </c>
      <c r="D11" s="15" t="s">
        <v>161</v>
      </c>
      <c r="E11" s="175" t="s">
        <v>198</v>
      </c>
      <c r="F11" s="176"/>
      <c r="G11" s="177"/>
      <c r="H11" s="170"/>
      <c r="I11" s="182"/>
      <c r="J11" s="188"/>
      <c r="K11" s="11"/>
    </row>
    <row r="13" spans="1:11" ht="19.5">
      <c r="A13" s="83" t="s">
        <v>113</v>
      </c>
    </row>
    <row r="14" spans="1:11" ht="54">
      <c r="A14" s="85" t="s">
        <v>0</v>
      </c>
      <c r="B14" s="81" t="s">
        <v>101</v>
      </c>
      <c r="C14" s="85" t="s">
        <v>102</v>
      </c>
      <c r="D14" s="85" t="s">
        <v>103</v>
      </c>
      <c r="E14" s="85">
        <f>F14-1</f>
        <v>2023</v>
      </c>
      <c r="F14" s="85">
        <f>G14-1</f>
        <v>2024</v>
      </c>
      <c r="G14" s="85">
        <v>2025</v>
      </c>
      <c r="H14" s="85" t="s">
        <v>4</v>
      </c>
      <c r="I14" s="85" t="s">
        <v>5</v>
      </c>
      <c r="J14" s="85" t="s">
        <v>6</v>
      </c>
      <c r="K14" s="82" t="s">
        <v>104</v>
      </c>
    </row>
    <row r="15" spans="1:11" ht="30" customHeight="1">
      <c r="A15" s="157" t="s">
        <v>47</v>
      </c>
      <c r="B15" s="102" t="s">
        <v>186</v>
      </c>
      <c r="C15" s="98" t="s">
        <v>114</v>
      </c>
      <c r="D15" s="104" t="s">
        <v>194</v>
      </c>
      <c r="E15" s="34" t="s">
        <v>78</v>
      </c>
      <c r="F15" s="34" t="s">
        <v>76</v>
      </c>
      <c r="G15" s="34" t="s">
        <v>76</v>
      </c>
      <c r="H15" s="171" t="s">
        <v>59</v>
      </c>
      <c r="I15" s="180" t="s">
        <v>63</v>
      </c>
      <c r="J15" s="183">
        <v>46116</v>
      </c>
      <c r="K15" s="11"/>
    </row>
    <row r="16" spans="1:11">
      <c r="A16" s="157"/>
      <c r="B16" s="102" t="s">
        <v>187</v>
      </c>
      <c r="C16" s="98" t="s">
        <v>114</v>
      </c>
      <c r="D16" s="104" t="s">
        <v>194</v>
      </c>
      <c r="E16" s="34" t="s">
        <v>76</v>
      </c>
      <c r="F16" s="34" t="s">
        <v>76</v>
      </c>
      <c r="G16" s="79" t="s">
        <v>77</v>
      </c>
      <c r="H16" s="172"/>
      <c r="I16" s="181"/>
      <c r="J16" s="184"/>
      <c r="K16" s="11"/>
    </row>
    <row r="17" spans="1:11" ht="30">
      <c r="A17" s="157"/>
      <c r="B17" s="102" t="s">
        <v>188</v>
      </c>
      <c r="C17" s="98" t="s">
        <v>114</v>
      </c>
      <c r="D17" s="104" t="s">
        <v>194</v>
      </c>
      <c r="E17" s="79" t="s">
        <v>77</v>
      </c>
      <c r="F17" s="79" t="s">
        <v>77</v>
      </c>
      <c r="G17" s="79" t="s">
        <v>77</v>
      </c>
      <c r="H17" s="172"/>
      <c r="I17" s="181"/>
      <c r="J17" s="184"/>
      <c r="K17" s="121" t="s">
        <v>196</v>
      </c>
    </row>
    <row r="18" spans="1:11" ht="30" customHeight="1">
      <c r="A18" s="157"/>
      <c r="B18" s="103" t="s">
        <v>190</v>
      </c>
      <c r="C18" s="98" t="s">
        <v>114</v>
      </c>
      <c r="D18" s="104" t="s">
        <v>194</v>
      </c>
      <c r="E18" s="79" t="s">
        <v>77</v>
      </c>
      <c r="F18" s="79" t="s">
        <v>77</v>
      </c>
      <c r="G18" s="79" t="s">
        <v>77</v>
      </c>
      <c r="H18" s="172"/>
      <c r="I18" s="181"/>
      <c r="J18" s="184"/>
      <c r="K18" s="141"/>
    </row>
    <row r="19" spans="1:11" ht="30" customHeight="1">
      <c r="A19" s="157"/>
      <c r="B19" s="103" t="s">
        <v>191</v>
      </c>
      <c r="C19" s="98" t="s">
        <v>114</v>
      </c>
      <c r="D19" s="104" t="s">
        <v>194</v>
      </c>
      <c r="E19" s="79" t="s">
        <v>77</v>
      </c>
      <c r="F19" s="79" t="s">
        <v>77</v>
      </c>
      <c r="G19" s="79" t="s">
        <v>77</v>
      </c>
      <c r="H19" s="172"/>
      <c r="I19" s="181"/>
      <c r="J19" s="184"/>
      <c r="K19" s="142"/>
    </row>
    <row r="20" spans="1:11" ht="203.25" customHeight="1">
      <c r="A20" s="18" t="s">
        <v>48</v>
      </c>
      <c r="B20" s="14" t="s">
        <v>193</v>
      </c>
      <c r="C20" s="12" t="s">
        <v>115</v>
      </c>
      <c r="D20" s="15" t="s">
        <v>161</v>
      </c>
      <c r="E20" s="165" t="s">
        <v>195</v>
      </c>
      <c r="F20" s="178"/>
      <c r="G20" s="179"/>
      <c r="H20" s="173"/>
      <c r="I20" s="182"/>
      <c r="J20" s="185"/>
      <c r="K20" s="11"/>
    </row>
  </sheetData>
  <sheetProtection algorithmName="SHA-512" hashValue="0fcSzPbue6pqWSZ5ecsz0NT77cXNQbj2V9VCPYMMeajZBGeEpk8dDBfOQaABJpjA4aJF+mF5uzpMrQVvKGt86g==" saltValue="vle2k8VWZJ6HOTO/sJRlGw==" spinCount="100000" sheet="1" formatCells="0" formatColumns="0" formatRows="0" insertColumns="0" insertRows="0" insertHyperlinks="0" deleteColumns="0" deleteRows="0" sort="0" autoFilter="0" pivotTables="0"/>
  <mergeCells count="12">
    <mergeCell ref="K17:K19"/>
    <mergeCell ref="H5:H11"/>
    <mergeCell ref="H15:H20"/>
    <mergeCell ref="A2:J2"/>
    <mergeCell ref="A5:A10"/>
    <mergeCell ref="E11:G11"/>
    <mergeCell ref="A15:A19"/>
    <mergeCell ref="E20:G20"/>
    <mergeCell ref="I5:I11"/>
    <mergeCell ref="I15:I20"/>
    <mergeCell ref="J15:J20"/>
    <mergeCell ref="J5:J11"/>
  </mergeCells>
  <phoneticPr fontId="16" type="noConversion"/>
  <pageMargins left="0.7" right="0.7" top="0.75" bottom="0.75" header="0.3" footer="0.3"/>
  <pageSetup paperSize="9" scale="41"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1D0A1-61E1-4146-96EB-F0B54EE5CF36}">
  <dimension ref="A2:H10"/>
  <sheetViews>
    <sheetView view="pageBreakPreview" zoomScale="85" zoomScaleNormal="85" zoomScaleSheetLayoutView="85" workbookViewId="0">
      <selection activeCell="A2" sqref="A2:G2"/>
    </sheetView>
  </sheetViews>
  <sheetFormatPr defaultRowHeight="15"/>
  <cols>
    <col min="1" max="1" width="18.7109375" customWidth="1"/>
    <col min="2" max="2" width="37.140625" customWidth="1"/>
    <col min="3" max="3" width="19.28515625" customWidth="1"/>
    <col min="4" max="4" width="23.5703125" customWidth="1"/>
    <col min="5" max="5" width="32.42578125" customWidth="1"/>
    <col min="6" max="6" width="35.140625" customWidth="1"/>
    <col min="7" max="7" width="45.28515625" customWidth="1"/>
    <col min="8" max="8" width="66.140625" customWidth="1"/>
  </cols>
  <sheetData>
    <row r="2" spans="1:8" ht="21">
      <c r="A2" s="109" t="s">
        <v>199</v>
      </c>
      <c r="B2" s="110"/>
      <c r="C2" s="110"/>
      <c r="D2" s="110"/>
      <c r="E2" s="110"/>
      <c r="F2" s="110"/>
      <c r="G2" s="110"/>
    </row>
    <row r="3" spans="1:8" ht="19.5">
      <c r="A3" s="83" t="s">
        <v>167</v>
      </c>
    </row>
    <row r="4" spans="1:8" ht="18">
      <c r="A4" s="80" t="s">
        <v>0</v>
      </c>
      <c r="B4" s="81" t="s">
        <v>101</v>
      </c>
      <c r="C4" s="80" t="s">
        <v>102</v>
      </c>
      <c r="D4" s="80" t="s">
        <v>103</v>
      </c>
      <c r="E4" s="80">
        <f>F4-1</f>
        <v>2023</v>
      </c>
      <c r="F4" s="80">
        <f>G4-1</f>
        <v>2024</v>
      </c>
      <c r="G4" s="80">
        <v>2025</v>
      </c>
      <c r="H4" s="82" t="s">
        <v>104</v>
      </c>
    </row>
    <row r="5" spans="1:8" ht="223.5" customHeight="1">
      <c r="A5" s="17" t="s">
        <v>29</v>
      </c>
      <c r="B5" s="14" t="s">
        <v>200</v>
      </c>
      <c r="C5" s="98" t="s">
        <v>114</v>
      </c>
      <c r="D5" s="12" t="s">
        <v>205</v>
      </c>
      <c r="E5" s="34">
        <v>0</v>
      </c>
      <c r="F5" s="34">
        <v>0</v>
      </c>
      <c r="G5" s="34">
        <v>0</v>
      </c>
      <c r="H5" s="86" t="s">
        <v>209</v>
      </c>
    </row>
    <row r="6" spans="1:8" ht="260.25" customHeight="1">
      <c r="A6" s="17" t="s">
        <v>30</v>
      </c>
      <c r="B6" s="14" t="s">
        <v>201</v>
      </c>
      <c r="C6" s="98" t="s">
        <v>114</v>
      </c>
      <c r="D6" s="12" t="s">
        <v>206</v>
      </c>
      <c r="E6" s="34">
        <v>0</v>
      </c>
      <c r="F6" s="34">
        <v>0</v>
      </c>
      <c r="G6" s="34">
        <v>0</v>
      </c>
      <c r="H6" s="86" t="s">
        <v>210</v>
      </c>
    </row>
    <row r="7" spans="1:8" ht="45">
      <c r="A7" s="124" t="s">
        <v>31</v>
      </c>
      <c r="B7" s="8" t="s">
        <v>202</v>
      </c>
      <c r="C7" s="98" t="s">
        <v>114</v>
      </c>
      <c r="D7" s="12" t="s">
        <v>207</v>
      </c>
      <c r="E7" s="34">
        <v>217</v>
      </c>
      <c r="F7" s="34">
        <v>0</v>
      </c>
      <c r="G7" s="34">
        <v>13.6</v>
      </c>
      <c r="H7" s="35" t="s">
        <v>211</v>
      </c>
    </row>
    <row r="8" spans="1:8" ht="30">
      <c r="A8" s="126"/>
      <c r="B8" s="8" t="s">
        <v>203</v>
      </c>
      <c r="C8" s="98" t="s">
        <v>114</v>
      </c>
      <c r="D8" s="12" t="s">
        <v>207</v>
      </c>
      <c r="E8" s="34">
        <v>8</v>
      </c>
      <c r="F8" s="34">
        <v>35</v>
      </c>
      <c r="G8" s="34">
        <v>43</v>
      </c>
      <c r="H8" s="11"/>
    </row>
    <row r="9" spans="1:8" ht="409.5" customHeight="1">
      <c r="A9" s="174" t="s">
        <v>32</v>
      </c>
      <c r="B9" s="158" t="s">
        <v>204</v>
      </c>
      <c r="C9" s="153" t="s">
        <v>115</v>
      </c>
      <c r="D9" s="162" t="s">
        <v>161</v>
      </c>
      <c r="E9" s="191" t="s">
        <v>208</v>
      </c>
      <c r="F9" s="192"/>
      <c r="G9" s="193"/>
      <c r="H9" s="189"/>
    </row>
    <row r="10" spans="1:8" ht="153.75" customHeight="1">
      <c r="A10" s="174"/>
      <c r="B10" s="158"/>
      <c r="C10" s="153"/>
      <c r="D10" s="162"/>
      <c r="E10" s="194"/>
      <c r="F10" s="195"/>
      <c r="G10" s="196"/>
      <c r="H10" s="190"/>
    </row>
  </sheetData>
  <sheetProtection algorithmName="SHA-512" hashValue="nYfCWoIzLl2qXExuy2txWmGW012Dm1buKH3WCgU7OExisrjjy4rBDOoiD3JBRzUD6kIu8/YbGiz58VR/vS0T3Q==" saltValue="S84DVXvxEdJIjMW+K2uP0g==" spinCount="100000" sheet="1" formatCells="0" formatColumns="0" formatRows="0" insertColumns="0" insertRows="0" insertHyperlinks="0" deleteColumns="0" deleteRows="0" sort="0" autoFilter="0" pivotTables="0"/>
  <mergeCells count="8">
    <mergeCell ref="H9:H10"/>
    <mergeCell ref="A2:G2"/>
    <mergeCell ref="A7:A8"/>
    <mergeCell ref="A9:A10"/>
    <mergeCell ref="B9:B10"/>
    <mergeCell ref="C9:C10"/>
    <mergeCell ref="D9:D10"/>
    <mergeCell ref="E9:G10"/>
  </mergeCells>
  <phoneticPr fontId="16" type="noConversion"/>
  <pageMargins left="0.7" right="0.7" top="0.75" bottom="0.75" header="0.3" footer="0.3"/>
  <pageSetup paperSize="9" scale="31"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24384c2-ece8-4b06-9e94-2647c7984c22">
      <Terms xmlns="http://schemas.microsoft.com/office/infopath/2007/PartnerControls"/>
    </lcf76f155ced4ddcb4097134ff3c332f>
    <TaxCatchAll xmlns="51e3094b-3e70-40e7-8497-8921532b5ab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387D5BFDDCAD148B9A84FF77BCDA6B2" ma:contentTypeVersion="10" ma:contentTypeDescription="Create a new document." ma:contentTypeScope="" ma:versionID="7d4f4dc7be3e22381b0b58ca1ccd6fea">
  <xsd:schema xmlns:xsd="http://www.w3.org/2001/XMLSchema" xmlns:xs="http://www.w3.org/2001/XMLSchema" xmlns:p="http://schemas.microsoft.com/office/2006/metadata/properties" xmlns:ns2="724384c2-ece8-4b06-9e94-2647c7984c22" xmlns:ns3="51e3094b-3e70-40e7-8497-8921532b5abe" targetNamespace="http://schemas.microsoft.com/office/2006/metadata/properties" ma:root="true" ma:fieldsID="94b150fc3e804456fb2978729f371161" ns2:_="" ns3:_="">
    <xsd:import namespace="724384c2-ece8-4b06-9e94-2647c7984c22"/>
    <xsd:import namespace="51e3094b-3e70-40e7-8497-8921532b5a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4384c2-ece8-4b06-9e94-2647c7984c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7bde53e-b0a2-4e98-8550-8a152603f3a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e3094b-3e70-40e7-8497-8921532b5ab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2bfb41-0ebf-4ace-a26c-2acbb3a8369b}" ma:internalName="TaxCatchAll" ma:showField="CatchAllData" ma:web="51e3094b-3e70-40e7-8497-8921532b5a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6C0921-0786-4A6D-9494-B51BE440ED02}">
  <ds:schemaRefs>
    <ds:schemaRef ds:uri="http://schemas.microsoft.com/office/2006/metadata/properties"/>
    <ds:schemaRef ds:uri="http://schemas.microsoft.com/office/infopath/2007/PartnerControls"/>
    <ds:schemaRef ds:uri="724384c2-ece8-4b06-9e94-2647c7984c22"/>
    <ds:schemaRef ds:uri="51e3094b-3e70-40e7-8497-8921532b5abe"/>
  </ds:schemaRefs>
</ds:datastoreItem>
</file>

<file path=customXml/itemProps2.xml><?xml version="1.0" encoding="utf-8"?>
<ds:datastoreItem xmlns:ds="http://schemas.openxmlformats.org/officeDocument/2006/customXml" ds:itemID="{99B458A6-B2A6-4AA7-B34D-6EA3BFD3BC23}">
  <ds:schemaRefs>
    <ds:schemaRef ds:uri="http://schemas.microsoft.com/sharepoint/v3/contenttype/forms"/>
  </ds:schemaRefs>
</ds:datastoreItem>
</file>

<file path=customXml/itemProps3.xml><?xml version="1.0" encoding="utf-8"?>
<ds:datastoreItem xmlns:ds="http://schemas.openxmlformats.org/officeDocument/2006/customXml" ds:itemID="{81D7BCC4-2BB4-4215-8858-CFD0E992D9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4384c2-ece8-4b06-9e94-2647c7984c22"/>
    <ds:schemaRef ds:uri="51e3094b-3e70-40e7-8497-8921532b5a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eff24bb-2089-4400-8c8e-f71e680378b2}" enabled="0" method="" siteId="{deff24bb-2089-4400-8c8e-f71e680378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4</vt:i4>
      </vt:variant>
    </vt:vector>
  </HeadingPairs>
  <TitlesOfParts>
    <vt:vector size="20" baseType="lpstr">
      <vt:lpstr>Тавсиф</vt:lpstr>
      <vt:lpstr>1) Иссиқхона газлари ташламалар</vt:lpstr>
      <vt:lpstr>2) Ҳаво сифати</vt:lpstr>
      <vt:lpstr>3) Сув ресурсларини бошқариш</vt:lpstr>
      <vt:lpstr>4) Биологик хилма-хилликка таъс</vt:lpstr>
      <vt:lpstr>5) Хавфсизлик, инсон ҳуқуқлари </vt:lpstr>
      <vt:lpstr>6) Жамиятлар билан ўзаро алоқа</vt:lpstr>
      <vt:lpstr>7) Меҳнатни муҳофаза қилиш ва х</vt:lpstr>
      <vt:lpstr>8) Захираларни баҳолаш ва капит</vt:lpstr>
      <vt:lpstr>9) Ишбилармонлик этикаси ва шаф</vt:lpstr>
      <vt:lpstr>10) Ҳуқуқий ва меъёрий муҳитни </vt:lpstr>
      <vt:lpstr>11) Критик ҳодисалар хавфини бо</vt:lpstr>
      <vt:lpstr>12) Хавфли материаллар ва чиқи </vt:lpstr>
      <vt:lpstr>13) Фаолият кўрсаткичлари</vt:lpstr>
      <vt:lpstr>14) Экологик жиҳатдан тозароқ  </vt:lpstr>
      <vt:lpstr>15) Нарх белгилашнинг тўғрилиги</vt:lpstr>
      <vt:lpstr>'13) Фаолият кўрсаткичлари'!Область_печати</vt:lpstr>
      <vt:lpstr>'3) Сув ресурсларини бошқариш'!Область_печати</vt:lpstr>
      <vt:lpstr>'7) Меҳнатни муҳофаза қилиш ва х'!Область_печати</vt:lpstr>
      <vt:lpstr>Тавсиф!Область_печати</vt:lpstr>
    </vt:vector>
  </TitlesOfParts>
  <Manager/>
  <Company>KPMG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Nuriev</dc:creator>
  <cp:keywords/>
  <dc:description/>
  <cp:lastModifiedBy>Ziyovuddin Talatovich Nuriev</cp:lastModifiedBy>
  <cp:revision/>
  <cp:lastPrinted>2026-04-28T12:24:17Z</cp:lastPrinted>
  <dcterms:created xsi:type="dcterms:W3CDTF">2025-01-28T06:22:40Z</dcterms:created>
  <dcterms:modified xsi:type="dcterms:W3CDTF">2026-05-18T06:15:53Z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0x0101007387D5BFDDCAD148B9A84FF77BCDA6B2</vt:lpwstr>
  </property>
  <property fmtid="{D5CDD505-2E9C-101B-9397-08002B2CF9AE}" pid="3" name="MediaServiceImageTags">
    <vt:lpwstr/>
  </property>
</Properties>
</file>